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Governance\Board of Directors\Board Reports\2021\Board Member Materials- June 2021\"/>
    </mc:Choice>
  </mc:AlternateContent>
  <xr:revisionPtr revIDLastSave="0" documentId="8_{4A2A09F8-2C70-4013-BD82-D0C1DB0123BC}" xr6:coauthVersionLast="36" xr6:coauthVersionMax="36" xr10:uidLastSave="{00000000-0000-0000-0000-000000000000}"/>
  <bookViews>
    <workbookView xWindow="0" yWindow="0" windowWidth="20490" windowHeight="6720" activeTab="1" xr2:uid="{00000000-000D-0000-FFFF-FFFF00000000}"/>
  </bookViews>
  <sheets>
    <sheet name="Sheet1" sheetId="1" r:id="rId1"/>
    <sheet name="Floyd" sheetId="3" r:id="rId2"/>
    <sheet name="C of O deadlines" sheetId="10" r:id="rId3"/>
    <sheet name="Foundations" sheetId="6" r:id="rId4"/>
    <sheet name="sales fy22" sheetId="7" r:id="rId5"/>
  </sheets>
  <definedNames>
    <definedName name="_xlnm.Print_Area" localSheetId="1">Floyd!$A$1:$BB$17</definedName>
    <definedName name="_xlnm.Print_Area" localSheetId="4">'sales fy22'!$B$38:$X$74</definedName>
    <definedName name="_xlnm.Print_Area" localSheetId="0">Sheet1!$A$1:$AG$69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40" i="1" l="1"/>
  <c r="T48" i="1"/>
  <c r="Q48" i="1"/>
  <c r="S18" i="1"/>
  <c r="T40" i="1" s="1"/>
  <c r="S22" i="1" l="1"/>
  <c r="A42" i="10" l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6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D19" i="3" l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D9" i="3" l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A77" i="1" l="1"/>
  <c r="M69" i="7" l="1"/>
  <c r="X69" i="7"/>
  <c r="W69" i="7"/>
  <c r="V69" i="7"/>
  <c r="T71" i="7" s="1"/>
  <c r="U69" i="7"/>
  <c r="T69" i="7"/>
  <c r="S69" i="7"/>
  <c r="R69" i="7"/>
  <c r="Q69" i="7"/>
  <c r="H69" i="7"/>
  <c r="G69" i="7"/>
  <c r="J58" i="7" l="1"/>
  <c r="J55" i="7"/>
  <c r="K52" i="7"/>
  <c r="N52" i="7" s="1"/>
  <c r="K53" i="7"/>
  <c r="N53" i="7" s="1"/>
  <c r="K54" i="7"/>
  <c r="K55" i="7"/>
  <c r="P55" i="7" s="1"/>
  <c r="K56" i="7"/>
  <c r="N56" i="7" s="1"/>
  <c r="K57" i="7"/>
  <c r="N57" i="7" s="1"/>
  <c r="K58" i="7"/>
  <c r="P58" i="7" s="1"/>
  <c r="K59" i="7"/>
  <c r="N59" i="7" s="1"/>
  <c r="K60" i="7"/>
  <c r="K61" i="7"/>
  <c r="N61" i="7" s="1"/>
  <c r="K62" i="7"/>
  <c r="N62" i="7" s="1"/>
  <c r="K63" i="7"/>
  <c r="N63" i="7" s="1"/>
  <c r="K64" i="7"/>
  <c r="N64" i="7" s="1"/>
  <c r="K46" i="7"/>
  <c r="N46" i="7" s="1"/>
  <c r="N69" i="7" s="1"/>
  <c r="K47" i="7"/>
  <c r="K48" i="7"/>
  <c r="N48" i="7" s="1"/>
  <c r="K49" i="7"/>
  <c r="K50" i="7"/>
  <c r="N50" i="7" s="1"/>
  <c r="K51" i="7"/>
  <c r="K43" i="7"/>
  <c r="K44" i="7"/>
  <c r="K45" i="7"/>
  <c r="K42" i="7"/>
  <c r="J41" i="7"/>
  <c r="K41" i="7"/>
  <c r="P41" i="7" s="1"/>
  <c r="K40" i="7"/>
  <c r="J40" i="7"/>
  <c r="K69" i="7" l="1"/>
  <c r="P40" i="7"/>
  <c r="P69" i="7" s="1"/>
  <c r="L49" i="7"/>
  <c r="O49" i="7" s="1"/>
  <c r="L60" i="7"/>
  <c r="O60" i="7" s="1"/>
  <c r="L43" i="7"/>
  <c r="L44" i="7"/>
  <c r="O44" i="7" s="1"/>
  <c r="L51" i="7"/>
  <c r="O51" i="7" s="1"/>
  <c r="L47" i="7"/>
  <c r="O47" i="7" s="1"/>
  <c r="L54" i="7"/>
  <c r="O54" i="7" s="1"/>
  <c r="B41" i="7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L69" i="7" l="1"/>
  <c r="O43" i="7"/>
  <c r="O69" i="7" s="1"/>
  <c r="O71" i="7" s="1"/>
  <c r="B17" i="7"/>
  <c r="B18" i="7" s="1"/>
  <c r="B19" i="7" s="1"/>
  <c r="B20" i="7" s="1"/>
  <c r="B21" i="7" s="1"/>
  <c r="B22" i="7" s="1"/>
  <c r="B23" i="7" s="1"/>
  <c r="B24" i="7" s="1"/>
  <c r="B25" i="7" s="1"/>
  <c r="B26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G22" i="7"/>
  <c r="G21" i="7" s="1"/>
  <c r="G18" i="7"/>
  <c r="G17" i="7" s="1"/>
  <c r="G16" i="7" s="1"/>
  <c r="B27" i="7" l="1"/>
  <c r="B28" i="7" s="1"/>
  <c r="B29" i="7" s="1"/>
  <c r="B32" i="7" s="1"/>
  <c r="AJ10" i="1" l="1"/>
  <c r="AJ11" i="1"/>
  <c r="AJ12" i="1"/>
  <c r="AJ13" i="1"/>
  <c r="AJ14" i="1"/>
  <c r="AJ9" i="1"/>
  <c r="AJ6" i="1"/>
  <c r="AJ5" i="1"/>
  <c r="AJ4" i="1"/>
  <c r="Y18" i="1"/>
  <c r="Y8" i="1"/>
  <c r="AJ8" i="1" s="1"/>
  <c r="Y7" i="1"/>
  <c r="AJ7" i="1" s="1"/>
  <c r="V18" i="1" l="1"/>
  <c r="A18" i="1"/>
  <c r="A19" i="1" s="1"/>
  <c r="A20" i="1" s="1"/>
  <c r="A21" i="1" s="1"/>
  <c r="A22" i="1" s="1"/>
  <c r="A23" i="1" l="1"/>
  <c r="A24" i="1" s="1"/>
  <c r="A25" i="1" s="1"/>
  <c r="A26" i="1" s="1"/>
  <c r="F2" i="6"/>
  <c r="A27" i="1" l="1"/>
  <c r="A28" i="1" s="1"/>
  <c r="A29" i="1" s="1"/>
  <c r="A30" i="1" s="1"/>
  <c r="A31" i="1" s="1"/>
  <c r="A32" i="1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l="1"/>
  <c r="A21" i="6" s="1"/>
  <c r="O26" i="1"/>
  <c r="O24" i="1"/>
  <c r="O25" i="1"/>
  <c r="O21" i="1"/>
  <c r="O20" i="1"/>
  <c r="O19" i="1"/>
  <c r="O15" i="1"/>
  <c r="I1" i="1" l="1"/>
  <c r="V8" i="1" l="1"/>
  <c r="V7" i="1"/>
  <c r="T43" i="1" l="1"/>
  <c r="T51" i="1" l="1"/>
  <c r="T47" i="1"/>
  <c r="T55" i="1"/>
  <c r="T54" i="1"/>
  <c r="Q44" i="1"/>
  <c r="Q52" i="1" s="1"/>
  <c r="T52" i="1" s="1"/>
  <c r="V26" i="1"/>
  <c r="V24" i="1" s="1"/>
  <c r="V25" i="1" s="1"/>
  <c r="V20" i="1"/>
  <c r="V21" i="1" s="1"/>
  <c r="S24" i="1"/>
  <c r="S23" i="1" s="1"/>
  <c r="Q25" i="1"/>
  <c r="Q47" i="1" l="1"/>
  <c r="Q46" i="1"/>
  <c r="Q45" i="1"/>
  <c r="Q53" i="1" s="1"/>
  <c r="T53" i="1" s="1"/>
  <c r="T46" i="1"/>
  <c r="T45" i="1"/>
  <c r="S20" i="1"/>
  <c r="T42" i="1" s="1"/>
  <c r="Q41" i="1"/>
  <c r="Q20" i="1" l="1"/>
  <c r="Q42" i="1" s="1"/>
  <c r="Q49" i="1"/>
  <c r="S19" i="1"/>
  <c r="T41" i="1" s="1"/>
  <c r="T50" i="1"/>
  <c r="T49" i="1" l="1"/>
  <c r="Q21" i="1"/>
  <c r="Q50" i="1"/>
  <c r="Q43" i="1" l="1"/>
  <c r="Q51" i="1" s="1"/>
  <c r="T44" i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Folger</author>
    <author>Keelan Erhard</author>
  </authors>
  <commentList>
    <comment ref="P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Mobilzation Complete is different for each type of buld i.e. nwbld rehab, recycle, fact blt mod, school blt mod</t>
        </r>
      </text>
    </comment>
    <comment ref="Y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192 K from FBCLT and 80k from Kalida</t>
        </r>
      </text>
    </comment>
    <comment ref="Y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192 K from FBCLT and 40k from M&amp;T</t>
        </r>
      </text>
    </comment>
    <comment ref="O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Keelan Erhard:</t>
        </r>
        <r>
          <rPr>
            <sz val="9"/>
            <color indexed="81"/>
            <rFont val="Tahoma"/>
            <family val="2"/>
          </rPr>
          <t xml:space="preserve">
Pink shading donates scheduled.</t>
        </r>
      </text>
    </comment>
    <comment ref="Q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Q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Q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I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Keelan Erhard:</t>
        </r>
        <r>
          <rPr>
            <sz val="9"/>
            <color indexed="81"/>
            <rFont val="Tahoma"/>
            <family val="2"/>
          </rPr>
          <t xml:space="preserve">
&lt; 60% AMI</t>
        </r>
      </text>
    </comment>
    <comment ref="Q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P1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Mobilzation Complete is different for each type of buld i.e. nwbld rehab, recycle, fact blt mod, school blt mod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6 months to complete?
26 weeks at 3 site super days per week equals 78 super days</t>
        </r>
      </text>
    </comment>
    <comment ref="Y1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15k Hamlin Park Tax Payer Association</t>
        </r>
      </text>
    </comment>
    <comment ref="D2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Rick Folger: Orleans BOCES 19-21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Q3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Q3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Factory Built Modulars</t>
        </r>
      </text>
    </comment>
    <comment ref="D3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Rick Folger: Potter Rd BOCES 19-20. Currently Stored.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Set Date for School Built Modular</t>
        </r>
      </text>
    </comment>
    <comment ref="P3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Rick Folger:</t>
        </r>
        <r>
          <rPr>
            <sz val="9"/>
            <color indexed="81"/>
            <rFont val="Tahoma"/>
            <family val="2"/>
          </rPr>
          <t xml:space="preserve">
Mobilzation Complete is different for each type of buld i.e. nwbld rehab, recycle, fact blt mod, school blt mod</t>
        </r>
      </text>
    </comment>
    <comment ref="D6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Rick Folger: Potter Rd BOCES 20-22</t>
        </r>
      </text>
    </comment>
    <comment ref="I60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Rick Folger: need to acquire 148 Wende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Rick Folger: Orleans BOCES 21-22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Folger</author>
  </authors>
  <commentList>
    <comment ref="D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Rick Folger: Orleans BOCES 19-21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Rick Folger: Potter Rd BOCES 20-21. May require lots of finish work due to covid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Rick Folger: Potter Rd BOCES 19-20. Currently Stored.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Rick Folger: Potter Rd BOCES 20-22</t>
        </r>
      </text>
    </comment>
    <comment ref="D6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Rick Folger: Orleans BOCES 21-22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Folger</author>
  </authors>
  <commentList>
    <comment ref="C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Rick Folger: Potter Rd BOCES 19-20. Currently Stored.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Rick Folger: BOCES BOCES Orleans pulled after 6-21. Not sure how complete this home will 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Rick Folger: BOCES Potter Road pulled after 6-21. Not sure how complete this home will be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Folger</author>
  </authors>
  <commentList>
    <comment ref="D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Rick Folger: Orleans BOCES 19-21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Rick Folger: BOCES Potter Road pulled after 6-21. Not sure how complete this home will 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Rick Folger: Potter Rd BOCES 19-20. Currently Stored.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Rick Folger: Potter Rd BOCES 19-20. Currently Stored.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Rick Folger: Orleans BOCES 19-21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Rick Folger: BOCES Potter Road pulled after 6-21. Not sure how complete this home will be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<sst xmlns="http://schemas.openxmlformats.org/spreadsheetml/2006/main" count="1261" uniqueCount="353">
  <si>
    <t>Doug</t>
  </si>
  <si>
    <t>204 Woodlawn</t>
  </si>
  <si>
    <t>R-5</t>
  </si>
  <si>
    <t>59 Verplanck</t>
  </si>
  <si>
    <t>Floyd</t>
  </si>
  <si>
    <t>65 Verplanck</t>
  </si>
  <si>
    <t>69 Verplanck</t>
  </si>
  <si>
    <t>Pete</t>
  </si>
  <si>
    <t>19 Phyllis</t>
  </si>
  <si>
    <t>R-4/5</t>
  </si>
  <si>
    <t>83 Pinehurst</t>
  </si>
  <si>
    <t>95 Pinehurst</t>
  </si>
  <si>
    <t>Glenn</t>
  </si>
  <si>
    <t>312 Busti</t>
  </si>
  <si>
    <t>423 Busti</t>
  </si>
  <si>
    <t>503 Busti</t>
  </si>
  <si>
    <t>Tom</t>
  </si>
  <si>
    <t>ACES 3 bdrm Nwbld</t>
  </si>
  <si>
    <t>162 Rose</t>
  </si>
  <si>
    <t>166 Rose</t>
  </si>
  <si>
    <t>171 Hastings</t>
  </si>
  <si>
    <t>R-4</t>
  </si>
  <si>
    <t>20 Andrews</t>
  </si>
  <si>
    <t>R-3</t>
  </si>
  <si>
    <t>Wake Mod-3</t>
  </si>
  <si>
    <t>40 Winslow</t>
  </si>
  <si>
    <t>Wake Mod-5</t>
  </si>
  <si>
    <t>1363 Michigan</t>
  </si>
  <si>
    <t>Wake Mod-4</t>
  </si>
  <si>
    <t>134 Woodell</t>
  </si>
  <si>
    <t>148 Laird</t>
  </si>
  <si>
    <t>41 Guliford</t>
  </si>
  <si>
    <t>Rcyl 4 bdrm ranch</t>
  </si>
  <si>
    <t>April 1, 2022 to March 31, 2023</t>
  </si>
  <si>
    <t>April 1, 2021 to March 31, 2022</t>
  </si>
  <si>
    <t>April 1, 2020 to March 31, 2021</t>
  </si>
  <si>
    <t>114 Wende</t>
  </si>
  <si>
    <t>51 East End</t>
  </si>
  <si>
    <t>38 Barbara</t>
  </si>
  <si>
    <t>179 Westmeinster</t>
  </si>
  <si>
    <t>1574 E Delevan</t>
  </si>
  <si>
    <t>1576 E Delevan</t>
  </si>
  <si>
    <t xml:space="preserve">85 Haven </t>
  </si>
  <si>
    <t>37 Haven</t>
  </si>
  <si>
    <t xml:space="preserve">52 Olcott </t>
  </si>
  <si>
    <t>R-?</t>
  </si>
  <si>
    <t xml:space="preserve">188 Glenwood </t>
  </si>
  <si>
    <t>149 Wende</t>
  </si>
  <si>
    <t xml:space="preserve">147 Zenner </t>
  </si>
  <si>
    <t>152 Sprenger</t>
  </si>
  <si>
    <t>Still in inventory</t>
  </si>
  <si>
    <t>171 Keystone</t>
  </si>
  <si>
    <t>updated:</t>
  </si>
  <si>
    <t>printed:</t>
  </si>
  <si>
    <t>need to acquire</t>
  </si>
  <si>
    <t>73 Barnard</t>
  </si>
  <si>
    <t>235 Esser</t>
  </si>
  <si>
    <t>sale date FY21</t>
  </si>
  <si>
    <t>sale date FY22</t>
  </si>
  <si>
    <t>sale date FY23</t>
  </si>
  <si>
    <t>c of o date FY21</t>
  </si>
  <si>
    <t>c of o date FY22</t>
  </si>
  <si>
    <t>c of o date FY23</t>
  </si>
  <si>
    <t>Estimated FMV</t>
  </si>
  <si>
    <t>Masten Park</t>
  </si>
  <si>
    <t>West Side</t>
  </si>
  <si>
    <t>7-1-20 to       6-30-21</t>
  </si>
  <si>
    <t>7-1-21 to       6-30-22</t>
  </si>
  <si>
    <t>7-1-22 to       6-30-23</t>
  </si>
  <si>
    <t>Build Address out of Inventory</t>
  </si>
  <si>
    <t>start date (super there)</t>
  </si>
  <si>
    <t>AHC Rehab</t>
  </si>
  <si>
    <t>AHC Nwbld</t>
  </si>
  <si>
    <t>FHLB 2018</t>
  </si>
  <si>
    <t>FHLB 2020</t>
  </si>
  <si>
    <t>Sponsor / Funder</t>
  </si>
  <si>
    <t>yes</t>
  </si>
  <si>
    <t>Addresses lock 12-31-2021</t>
  </si>
  <si>
    <t>Niag Fuel</t>
  </si>
  <si>
    <t>rhb2021</t>
  </si>
  <si>
    <t>rhb2022</t>
  </si>
  <si>
    <t>nbld2021</t>
  </si>
  <si>
    <t>substitute</t>
  </si>
  <si>
    <t>Rehab in Kaisertown</t>
  </si>
  <si>
    <t>Mobilization complete date</t>
  </si>
  <si>
    <t>Dg/Pt</t>
  </si>
  <si>
    <t>Matched</t>
  </si>
  <si>
    <t>Occupied</t>
  </si>
  <si>
    <t>Confirm Match</t>
  </si>
  <si>
    <t>33 Zenner</t>
  </si>
  <si>
    <t>Lot Bailey Green</t>
  </si>
  <si>
    <t xml:space="preserve">117 Center St </t>
  </si>
  <si>
    <t>568 Hopkins</t>
  </si>
  <si>
    <t>580 Hopkins</t>
  </si>
  <si>
    <t>118 Carol</t>
  </si>
  <si>
    <t>done</t>
  </si>
  <si>
    <t>Rehab Bailey Green</t>
  </si>
  <si>
    <t>Ranch O BOCES 19-21</t>
  </si>
  <si>
    <t>Ranch O BOCES 21-22</t>
  </si>
  <si>
    <t>pull 6-2022</t>
  </si>
  <si>
    <t>121 Montclair</t>
  </si>
  <si>
    <t>125 Montclair</t>
  </si>
  <si>
    <t>Likely to come to inventory</t>
  </si>
  <si>
    <t>xx</t>
  </si>
  <si>
    <t>63 Zenner</t>
  </si>
  <si>
    <t>Ranch P BOCES 19-20</t>
  </si>
  <si>
    <t>79 Kilhoffer</t>
  </si>
  <si>
    <t>Custom Fact Bld Mod</t>
  </si>
  <si>
    <t>Peacemakers</t>
  </si>
  <si>
    <t>rcyl</t>
  </si>
  <si>
    <t>nbld</t>
  </si>
  <si>
    <t>nri</t>
  </si>
  <si>
    <t>rhab</t>
  </si>
  <si>
    <r>
      <t>(144)</t>
    </r>
    <r>
      <rPr>
        <sz val="11"/>
        <color rgb="FFFF0000"/>
        <rFont val="Arial"/>
        <family val="2"/>
      </rPr>
      <t>148 Wende</t>
    </r>
  </si>
  <si>
    <t>162 Zenner (Youth Bld)</t>
  </si>
  <si>
    <t>Potter BOCES 20-22</t>
  </si>
  <si>
    <t>School Bld Mod 3bdrm</t>
  </si>
  <si>
    <t>rhb2021?</t>
  </si>
  <si>
    <t>Orleans BOCES 21-22</t>
  </si>
  <si>
    <t>R-3?</t>
  </si>
  <si>
    <t>Thrivent Bld 21</t>
  </si>
  <si>
    <t xml:space="preserve">Matt Urban </t>
  </si>
  <si>
    <t>LISC NCST</t>
  </si>
  <si>
    <t>Sponsers / Partners</t>
  </si>
  <si>
    <t>Family Info</t>
  </si>
  <si>
    <t xml:space="preserve">LISC     Masten </t>
  </si>
  <si>
    <t>Development</t>
  </si>
  <si>
    <t>Upper West Side</t>
  </si>
  <si>
    <t>136 West Ferry</t>
  </si>
  <si>
    <t>West Ferry</t>
  </si>
  <si>
    <t>Cheektowaga</t>
  </si>
  <si>
    <t>Friut Belt</t>
  </si>
  <si>
    <t>Rose Street</t>
  </si>
  <si>
    <t>Laird Ave</t>
  </si>
  <si>
    <t>Genesee Moselle</t>
  </si>
  <si>
    <t>Bailey Green</t>
  </si>
  <si>
    <t>Hamlin Park</t>
  </si>
  <si>
    <t>Laurel/Michigan</t>
  </si>
  <si>
    <t>Notes</t>
  </si>
  <si>
    <t>Beer Bld 2019</t>
  </si>
  <si>
    <t>applied</t>
  </si>
  <si>
    <t>Type</t>
  </si>
  <si>
    <t>Riverside</t>
  </si>
  <si>
    <t>First Ward</t>
  </si>
  <si>
    <t>Lackawanna</t>
  </si>
  <si>
    <t>Kensington</t>
  </si>
  <si>
    <t>Pine Hill</t>
  </si>
  <si>
    <t>FBCLT Kaleida</t>
  </si>
  <si>
    <t>FBCLT M&amp;T</t>
  </si>
  <si>
    <t>NCST LISC</t>
  </si>
  <si>
    <t>BENLIC</t>
  </si>
  <si>
    <t>Kingsley</t>
  </si>
  <si>
    <t>Schiller Park</t>
  </si>
  <si>
    <t xml:space="preserve">Lot </t>
  </si>
  <si>
    <t xml:space="preserve">Rehab </t>
  </si>
  <si>
    <t>xxxx TBD xxxx</t>
  </si>
  <si>
    <t>Broadway Filmore</t>
  </si>
  <si>
    <t>Guliford</t>
  </si>
  <si>
    <t>Kensington Bailey</t>
  </si>
  <si>
    <t>U-Crest</t>
  </si>
  <si>
    <t>Masten</t>
  </si>
  <si>
    <t>Waden Ave</t>
  </si>
  <si>
    <t>Lakeview</t>
  </si>
  <si>
    <t>Neighborhood / Township</t>
  </si>
  <si>
    <t>ReStore</t>
  </si>
  <si>
    <t>33 Brunswick</t>
  </si>
  <si>
    <t xml:space="preserve">Brunswick </t>
  </si>
  <si>
    <t>Hopkins Tift</t>
  </si>
  <si>
    <t>Triangle</t>
  </si>
  <si>
    <t>Fillmore Leroy</t>
  </si>
  <si>
    <t>Leroy</t>
  </si>
  <si>
    <t>Kaisertown</t>
  </si>
  <si>
    <t>Barnard</t>
  </si>
  <si>
    <t>Esser-Henrietta</t>
  </si>
  <si>
    <t>Wake Mod-3-4-5</t>
  </si>
  <si>
    <t>142 Wende</t>
  </si>
  <si>
    <t>Haven</t>
  </si>
  <si>
    <t>Address</t>
  </si>
  <si>
    <t>Thrivent Bld 20</t>
  </si>
  <si>
    <t>29 Minton</t>
  </si>
  <si>
    <t>Lot in West Seneca</t>
  </si>
  <si>
    <t>West Seneca</t>
  </si>
  <si>
    <t xml:space="preserve">Floyd </t>
  </si>
  <si>
    <t>COD ESD 20</t>
  </si>
  <si>
    <t>Permit Received Date</t>
  </si>
  <si>
    <t>Permit Applied Date</t>
  </si>
  <si>
    <t>NCST Drop Dead C of O by 11-30-21</t>
  </si>
  <si>
    <t>Kickoff Mtg Date</t>
  </si>
  <si>
    <t>R5?</t>
  </si>
  <si>
    <t>Seneca Babcock</t>
  </si>
  <si>
    <t>Minton</t>
  </si>
  <si>
    <t>CHDO LHDC</t>
  </si>
  <si>
    <t>Acquisition Photo SHPO</t>
  </si>
  <si>
    <t>nbd2021</t>
  </si>
  <si>
    <t>Grants</t>
  </si>
  <si>
    <t xml:space="preserve"> m</t>
  </si>
  <si>
    <t>Target House Match Date</t>
  </si>
  <si>
    <t>no</t>
  </si>
  <si>
    <t>TBD Ranch or floyd</t>
  </si>
  <si>
    <t>ACES 3 3bdrm</t>
  </si>
  <si>
    <t>Ranch P BOCES 20-21</t>
  </si>
  <si>
    <t>Foundation Schedule for 2021-22 Build Sesason</t>
  </si>
  <si>
    <t xml:space="preserve"> (April 1, 2021 to March 31, 2022)</t>
  </si>
  <si>
    <t>Completion by date*</t>
  </si>
  <si>
    <t>*Defining Foundation is complete:</t>
  </si>
  <si>
    <t>For Traditional Site Blds: Poured, Forms removed, Waterproofed, Steel installed, Deck installed,Backfilled, Sewer &amp; Water from street, Floor Poured</t>
  </si>
  <si>
    <t xml:space="preserve">For School Blt: Poured, Forms removed, Waterproofed,Steel installed, Braced (if needed),Backfilled, Sewer &amp; Water from street, Floor poured, Sill plate </t>
  </si>
  <si>
    <t>For Factory Modulars: Poured, Forms removed, Waterproofed, Braced (if needed),Backfilled, Sewer &amp; Water from street, Floor poured, Sill plate</t>
  </si>
  <si>
    <t>Site Control by April 15th 2021</t>
  </si>
  <si>
    <t>TBD Model by May 15th 2021</t>
  </si>
  <si>
    <t>TBD Model by June15th 2021</t>
  </si>
  <si>
    <t>Status / Concerns</t>
  </si>
  <si>
    <t>36 Winslow</t>
  </si>
  <si>
    <t>Applied for permit</t>
  </si>
  <si>
    <t>Applied for permit Request for revision for plumbing and sewer</t>
  </si>
  <si>
    <t>Dig in 2 weeks as of 3-24-21</t>
  </si>
  <si>
    <t>Hard deadline communicated to Sutton 6-1-21</t>
  </si>
  <si>
    <t>114 or 116 Center St</t>
  </si>
  <si>
    <t>Floyd w Sutton. Next to planning board March 31st</t>
  </si>
  <si>
    <t>tbd</t>
  </si>
  <si>
    <t>Factory build mods</t>
  </si>
  <si>
    <t>x</t>
  </si>
  <si>
    <t>Floyd bld</t>
  </si>
  <si>
    <t>Floyd or Ranch Site bld</t>
  </si>
  <si>
    <t>Sold</t>
  </si>
  <si>
    <t>Starts sooner if permiting is done</t>
  </si>
  <si>
    <t>Sponsor Partner $</t>
  </si>
  <si>
    <t>Grant $</t>
  </si>
  <si>
    <t>SONYMA Mortgage $</t>
  </si>
  <si>
    <t>thrivent $</t>
  </si>
  <si>
    <t>82 Florence</t>
  </si>
  <si>
    <t>TBD Model &amp; Site Control by April 30th 2021</t>
  </si>
  <si>
    <t>TOB working on which address</t>
  </si>
  <si>
    <t>TBD Model by April 30th 2021</t>
  </si>
  <si>
    <t>36-38 Winslow</t>
  </si>
  <si>
    <t>Wake Mod 5</t>
  </si>
  <si>
    <t>4 bdrm Ranch accessable</t>
  </si>
  <si>
    <t>Move in date</t>
  </si>
  <si>
    <t>C of O date</t>
  </si>
  <si>
    <t>Doug 1</t>
  </si>
  <si>
    <t>Doug 2</t>
  </si>
  <si>
    <t>Doug 3</t>
  </si>
  <si>
    <t>Doug 4</t>
  </si>
  <si>
    <t>Pete 1</t>
  </si>
  <si>
    <t>Pete 2</t>
  </si>
  <si>
    <t>Pete 3</t>
  </si>
  <si>
    <t>Pete 4</t>
  </si>
  <si>
    <t>R-4 1.5 Bath</t>
  </si>
  <si>
    <t>HTO</t>
  </si>
  <si>
    <t>New</t>
  </si>
  <si>
    <t>Partner</t>
  </si>
  <si>
    <t>NWB HFHB</t>
  </si>
  <si>
    <t>Partner NRI</t>
  </si>
  <si>
    <t>FMV</t>
  </si>
  <si>
    <t>Sold for</t>
  </si>
  <si>
    <t>Net Sale</t>
  </si>
  <si>
    <t>Ranch Accesable</t>
  </si>
  <si>
    <t>Partner Interest Subsidy</t>
  </si>
  <si>
    <t>SONYMA Interest Subsidy</t>
  </si>
  <si>
    <t>25  Sales: 4 Partner, 2 Partner NRI, 12 NWB HFHB held, 7 SONYMA</t>
  </si>
  <si>
    <t>SONYMA</t>
  </si>
  <si>
    <t>NWB-HFHB</t>
  </si>
  <si>
    <t>SALES FY22 for budget purposes only</t>
  </si>
  <si>
    <t>NWB- HFHB Mortgage</t>
  </si>
  <si>
    <t>Closing Cost Funded</t>
  </si>
  <si>
    <t>SONYMA Cash at Table</t>
  </si>
  <si>
    <t>Partner Cash at Table</t>
  </si>
  <si>
    <t>Grants (post closing)</t>
  </si>
  <si>
    <t>COB ESD 20</t>
  </si>
  <si>
    <t>85 Haven</t>
  </si>
  <si>
    <t>147 Zenner</t>
  </si>
  <si>
    <t>Total CIP</t>
  </si>
  <si>
    <t>4 bdrm Ranch access</t>
  </si>
  <si>
    <t>ALL GRANT INCOME</t>
  </si>
  <si>
    <t>ALL CASH at TABLE</t>
  </si>
  <si>
    <t>Lot in Broadway Fillmore</t>
  </si>
  <si>
    <t>Emslie</t>
  </si>
  <si>
    <t>168 Howard</t>
  </si>
  <si>
    <t>Corner Krettner</t>
  </si>
  <si>
    <t>Corner Center</t>
  </si>
  <si>
    <t>23x Esser</t>
  </si>
  <si>
    <t>new 2</t>
  </si>
  <si>
    <t>new 1</t>
  </si>
  <si>
    <t>First Floor Framing</t>
  </si>
  <si>
    <t>Rgh Elec Plumb HVAC Driveway Curb Sidewalk</t>
  </si>
  <si>
    <t>Rgh Porch, Window, Door, Siding, Porch Finsh Shed</t>
  </si>
  <si>
    <t>Truss, Roof, Facia, Soffit, Gutter</t>
  </si>
  <si>
    <t>Insullation Drywall Hanging</t>
  </si>
  <si>
    <t>Drywall Finishing</t>
  </si>
  <si>
    <t>Paint, Our Flooring Iterior Trim &amp; Doors Cabinets Finsh Plumb Elect HVAc Accessories</t>
  </si>
  <si>
    <t>Newbld 1</t>
  </si>
  <si>
    <t>Newbld 2</t>
  </si>
  <si>
    <t>Newbld 3</t>
  </si>
  <si>
    <t>Newbld 4</t>
  </si>
  <si>
    <t xml:space="preserve">Paint, Our Flooring Iterior Trim &amp; Doors Cabinets Finsh Plumb Elect HVAC Accessories </t>
  </si>
  <si>
    <t>Carpet</t>
  </si>
  <si>
    <t>week ending date</t>
  </si>
  <si>
    <t>Women Build Week</t>
  </si>
  <si>
    <t>Floyd 4bdrm</t>
  </si>
  <si>
    <t xml:space="preserve">4 bdr Ranch </t>
  </si>
  <si>
    <t>Ranch O BOCES 3bdrm</t>
  </si>
  <si>
    <t>Ranch P BOCES 3bdrm</t>
  </si>
  <si>
    <t>Ranch Site bld 3 or 4</t>
  </si>
  <si>
    <t>Double Lot Riverside 3-4-5</t>
  </si>
  <si>
    <t>3-4-5 Newbuild</t>
  </si>
  <si>
    <t>3-4-5 Newbuild wakefiled</t>
  </si>
  <si>
    <t xml:space="preserve">Ranch P BOCES 21-22 </t>
  </si>
  <si>
    <t>Family Name</t>
  </si>
  <si>
    <t>1st Floor Deck and Walls</t>
  </si>
  <si>
    <r>
      <rPr>
        <b/>
        <sz val="11"/>
        <color theme="1"/>
        <rFont val="Arial"/>
        <family val="2"/>
      </rPr>
      <t>HTO</t>
    </r>
    <r>
      <rPr>
        <sz val="11"/>
        <color theme="1"/>
        <rFont val="Arial"/>
        <family val="2"/>
      </rPr>
      <t xml:space="preserve"> First Floor Framing and Rough Porch </t>
    </r>
  </si>
  <si>
    <t>Truss and Roof</t>
  </si>
  <si>
    <t>2nd Floor Framing</t>
  </si>
  <si>
    <t>Window, Door, Siding, Porch Finsh Shed</t>
  </si>
  <si>
    <t>Or have him work at 204 Woodlawn?</t>
  </si>
  <si>
    <r>
      <t xml:space="preserve">? </t>
    </r>
    <r>
      <rPr>
        <b/>
        <sz val="11"/>
        <color theme="1"/>
        <rFont val="Arial"/>
        <family val="2"/>
      </rPr>
      <t>HTO</t>
    </r>
    <r>
      <rPr>
        <sz val="11"/>
        <color theme="1"/>
        <rFont val="Arial"/>
        <family val="2"/>
      </rPr>
      <t xml:space="preserve"> Rim Sill Flr Joist  to Deck</t>
    </r>
  </si>
  <si>
    <t>need site control</t>
  </si>
  <si>
    <t>HFHI Reporting</t>
  </si>
  <si>
    <t>C of O Deadlines</t>
  </si>
  <si>
    <t>70% AMI Lisc</t>
  </si>
  <si>
    <t>127 Kay St</t>
  </si>
  <si>
    <t>Rehab</t>
  </si>
  <si>
    <t>Possible Leaders Build Week</t>
  </si>
  <si>
    <t>Kimberly Hale</t>
  </si>
  <si>
    <t>Mohammed Ababulgu</t>
  </si>
  <si>
    <t>Ham Prk Tax Assoc.</t>
  </si>
  <si>
    <t xml:space="preserve">Veterans One Stop </t>
  </si>
  <si>
    <t xml:space="preserve">Has asbestos problem </t>
  </si>
  <si>
    <t>yes ?</t>
  </si>
  <si>
    <t>Bandora Vitali</t>
  </si>
  <si>
    <t>Mutoni Flavia</t>
  </si>
  <si>
    <t>Abuk Mawen</t>
  </si>
  <si>
    <t>austin "working on permits (6-21-21)"</t>
  </si>
  <si>
    <t>87 O'Connor</t>
  </si>
  <si>
    <t>Recycle 3</t>
  </si>
  <si>
    <t>O'Connor</t>
  </si>
  <si>
    <t>Rich</t>
  </si>
  <si>
    <t>Greg</t>
  </si>
  <si>
    <t>Mike</t>
  </si>
  <si>
    <t>South Park</t>
  </si>
  <si>
    <t>Lawn</t>
  </si>
  <si>
    <t>Insullation Drywall Hanging Shed</t>
  </si>
  <si>
    <t>Rgh Porch, Window, Door, Siding, Porch Finsh 2nd flr interior framing</t>
  </si>
  <si>
    <t>Truss, Roof, Facia, Soffit, Rakes</t>
  </si>
  <si>
    <t>Rgh Elec, Plumb, HVAC, Driveway, Curb, Sidewalk, Gutters</t>
  </si>
  <si>
    <t>Time Period A</t>
  </si>
  <si>
    <t>Time Period B</t>
  </si>
  <si>
    <t>Time Period D</t>
  </si>
  <si>
    <t>Time Period C</t>
  </si>
  <si>
    <t>Time Period E</t>
  </si>
  <si>
    <t>Time Period F</t>
  </si>
  <si>
    <t>Time Period G</t>
  </si>
  <si>
    <t>Time Period H</t>
  </si>
  <si>
    <t>Time Period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</si>
</sst>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h:mm\ AM/P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 applyBorder="1"/>
    <xf numFmtId="14" fontId="1" fillId="0" borderId="1" xfId="0" applyNumberFormat="1" applyFont="1" applyFill="1" applyBorder="1"/>
    <xf numFmtId="0" fontId="6" fillId="0" borderId="1" xfId="0" applyFont="1" applyBorder="1"/>
    <xf numFmtId="164" fontId="1" fillId="0" borderId="1" xfId="0" applyNumberFormat="1" applyFont="1" applyBorder="1"/>
    <xf numFmtId="164" fontId="7" fillId="0" borderId="1" xfId="0" applyNumberFormat="1" applyFont="1" applyFill="1" applyBorder="1"/>
    <xf numFmtId="164" fontId="6" fillId="0" borderId="1" xfId="0" applyNumberFormat="1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164" fontId="5" fillId="0" borderId="1" xfId="0" applyNumberFormat="1" applyFont="1" applyBorder="1"/>
    <xf numFmtId="164" fontId="5" fillId="0" borderId="1" xfId="0" applyNumberFormat="1" applyFont="1" applyFill="1" applyBorder="1"/>
    <xf numFmtId="0" fontId="1" fillId="0" borderId="1" xfId="0" applyFont="1" applyFill="1" applyBorder="1"/>
    <xf numFmtId="0" fontId="1" fillId="7" borderId="1" xfId="0" applyFont="1" applyFill="1" applyBorder="1"/>
    <xf numFmtId="0" fontId="5" fillId="0" borderId="3" xfId="0" applyFont="1" applyBorder="1" applyAlignment="1">
      <alignment horizontal="center" wrapText="1"/>
    </xf>
    <xf numFmtId="14" fontId="1" fillId="6" borderId="1" xfId="0" applyNumberFormat="1" applyFont="1" applyFill="1" applyBorder="1"/>
    <xf numFmtId="0" fontId="2" fillId="0" borderId="2" xfId="0" applyFont="1" applyBorder="1"/>
    <xf numFmtId="0" fontId="1" fillId="8" borderId="1" xfId="0" applyFont="1" applyFill="1" applyBorder="1"/>
    <xf numFmtId="0" fontId="5" fillId="8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/>
    </xf>
    <xf numFmtId="14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14" fontId="5" fillId="4" borderId="1" xfId="0" applyNumberFormat="1" applyFont="1" applyFill="1" applyBorder="1"/>
    <xf numFmtId="0" fontId="5" fillId="0" borderId="1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14" fontId="1" fillId="0" borderId="3" xfId="0" applyNumberFormat="1" applyFont="1" applyBorder="1"/>
    <xf numFmtId="14" fontId="1" fillId="0" borderId="3" xfId="0" applyNumberFormat="1" applyFont="1" applyFill="1" applyBorder="1"/>
    <xf numFmtId="0" fontId="1" fillId="0" borderId="3" xfId="0" applyFont="1" applyFill="1" applyBorder="1"/>
    <xf numFmtId="0" fontId="1" fillId="6" borderId="3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164" fontId="7" fillId="0" borderId="3" xfId="0" applyNumberFormat="1" applyFont="1" applyFill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5" xfId="0" applyFont="1" applyFill="1" applyBorder="1"/>
    <xf numFmtId="0" fontId="1" fillId="0" borderId="6" xfId="0" applyFont="1" applyBorder="1"/>
    <xf numFmtId="0" fontId="2" fillId="0" borderId="3" xfId="0" applyFont="1" applyBorder="1"/>
    <xf numFmtId="0" fontId="2" fillId="0" borderId="5" xfId="0" applyFont="1" applyBorder="1"/>
    <xf numFmtId="0" fontId="1" fillId="2" borderId="5" xfId="0" applyFont="1" applyFill="1" applyBorder="1"/>
    <xf numFmtId="14" fontId="1" fillId="0" borderId="5" xfId="0" applyNumberFormat="1" applyFont="1" applyFill="1" applyBorder="1"/>
    <xf numFmtId="0" fontId="1" fillId="3" borderId="5" xfId="0" applyFont="1" applyFill="1" applyBorder="1"/>
    <xf numFmtId="164" fontId="7" fillId="0" borderId="5" xfId="0" applyNumberFormat="1" applyFont="1" applyFill="1" applyBorder="1"/>
    <xf numFmtId="0" fontId="1" fillId="6" borderId="5" xfId="0" applyFont="1" applyFill="1" applyBorder="1"/>
    <xf numFmtId="0" fontId="1" fillId="0" borderId="5" xfId="0" applyFont="1" applyBorder="1" applyAlignment="1">
      <alignment horizontal="center"/>
    </xf>
    <xf numFmtId="14" fontId="1" fillId="3" borderId="5" xfId="0" applyNumberFormat="1" applyFont="1" applyFill="1" applyBorder="1"/>
    <xf numFmtId="14" fontId="5" fillId="4" borderId="5" xfId="0" applyNumberFormat="1" applyFont="1" applyFill="1" applyBorder="1"/>
    <xf numFmtId="164" fontId="5" fillId="0" borderId="5" xfId="0" applyNumberFormat="1" applyFont="1" applyBorder="1"/>
    <xf numFmtId="0" fontId="1" fillId="8" borderId="3" xfId="0" applyFont="1" applyFill="1" applyBorder="1"/>
    <xf numFmtId="0" fontId="5" fillId="8" borderId="3" xfId="0" applyFont="1" applyFill="1" applyBorder="1" applyAlignment="1">
      <alignment horizontal="center" wrapText="1"/>
    </xf>
    <xf numFmtId="164" fontId="1" fillId="0" borderId="5" xfId="0" applyNumberFormat="1" applyFont="1" applyBorder="1"/>
    <xf numFmtId="0" fontId="1" fillId="0" borderId="3" xfId="0" applyFont="1" applyFill="1" applyBorder="1" applyAlignment="1">
      <alignment horizontal="left"/>
    </xf>
    <xf numFmtId="0" fontId="1" fillId="0" borderId="14" xfId="0" applyFont="1" applyBorder="1"/>
    <xf numFmtId="0" fontId="1" fillId="0" borderId="1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0" borderId="17" xfId="0" applyFont="1" applyFill="1" applyBorder="1"/>
    <xf numFmtId="0" fontId="1" fillId="0" borderId="20" xfId="0" applyFont="1" applyBorder="1"/>
    <xf numFmtId="14" fontId="1" fillId="9" borderId="1" xfId="0" applyNumberFormat="1" applyFont="1" applyFill="1" applyBorder="1"/>
    <xf numFmtId="0" fontId="1" fillId="4" borderId="5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1" fillId="0" borderId="0" xfId="0" applyNumberFormat="1" applyFont="1" applyBorder="1"/>
    <xf numFmtId="14" fontId="1" fillId="0" borderId="0" xfId="0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/>
    <xf numFmtId="0" fontId="1" fillId="2" borderId="2" xfId="0" applyFont="1" applyFill="1" applyBorder="1"/>
    <xf numFmtId="0" fontId="1" fillId="8" borderId="2" xfId="0" applyFont="1" applyFill="1" applyBorder="1"/>
    <xf numFmtId="0" fontId="1" fillId="8" borderId="4" xfId="0" applyFont="1" applyFill="1" applyBorder="1"/>
    <xf numFmtId="164" fontId="1" fillId="0" borderId="6" xfId="0" applyNumberFormat="1" applyFont="1" applyBorder="1"/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2" fillId="0" borderId="33" xfId="0" applyFont="1" applyBorder="1"/>
    <xf numFmtId="0" fontId="1" fillId="0" borderId="34" xfId="0" applyFont="1" applyBorder="1"/>
    <xf numFmtId="14" fontId="1" fillId="10" borderId="5" xfId="0" applyNumberFormat="1" applyFont="1" applyFill="1" applyBorder="1"/>
    <xf numFmtId="0" fontId="1" fillId="10" borderId="5" xfId="0" applyFont="1" applyFill="1" applyBorder="1"/>
    <xf numFmtId="0" fontId="1" fillId="10" borderId="1" xfId="0" applyFont="1" applyFill="1" applyBorder="1"/>
    <xf numFmtId="14" fontId="1" fillId="10" borderId="1" xfId="0" applyNumberFormat="1" applyFont="1" applyFill="1" applyBorder="1"/>
    <xf numFmtId="14" fontId="6" fillId="0" borderId="1" xfId="0" applyNumberFormat="1" applyFont="1" applyFill="1" applyBorder="1"/>
    <xf numFmtId="1" fontId="1" fillId="0" borderId="1" xfId="0" applyNumberFormat="1" applyFont="1" applyFill="1" applyBorder="1"/>
    <xf numFmtId="0" fontId="1" fillId="0" borderId="0" xfId="0" applyFont="1" applyAlignment="1">
      <alignment wrapText="1"/>
    </xf>
    <xf numFmtId="1" fontId="1" fillId="10" borderId="1" xfId="0" applyNumberFormat="1" applyFont="1" applyFill="1" applyBorder="1"/>
    <xf numFmtId="164" fontId="1" fillId="0" borderId="0" xfId="0" applyNumberFormat="1" applyFont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1" fillId="3" borderId="0" xfId="0" applyNumberFormat="1" applyFont="1" applyFill="1" applyBorder="1"/>
    <xf numFmtId="0" fontId="1" fillId="3" borderId="0" xfId="0" applyFont="1" applyFill="1" applyBorder="1"/>
    <xf numFmtId="164" fontId="1" fillId="0" borderId="1" xfId="0" applyNumberFormat="1" applyFont="1" applyFill="1" applyBorder="1"/>
    <xf numFmtId="164" fontId="1" fillId="0" borderId="1" xfId="1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/>
    <xf numFmtId="0" fontId="1" fillId="0" borderId="38" xfId="0" applyFont="1" applyBorder="1"/>
    <xf numFmtId="0" fontId="1" fillId="0" borderId="39" xfId="0" applyFont="1" applyBorder="1"/>
    <xf numFmtId="164" fontId="1" fillId="0" borderId="35" xfId="0" applyNumberFormat="1" applyFont="1" applyBorder="1"/>
    <xf numFmtId="164" fontId="1" fillId="0" borderId="33" xfId="0" applyNumberFormat="1" applyFont="1" applyBorder="1"/>
    <xf numFmtId="0" fontId="1" fillId="0" borderId="40" xfId="0" applyFont="1" applyBorder="1"/>
    <xf numFmtId="164" fontId="1" fillId="0" borderId="0" xfId="0" applyNumberFormat="1" applyFont="1" applyBorder="1"/>
    <xf numFmtId="0" fontId="1" fillId="0" borderId="37" xfId="0" applyFont="1" applyBorder="1"/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17" fillId="0" borderId="1" xfId="0" applyNumberFormat="1" applyFont="1" applyBorder="1"/>
    <xf numFmtId="0" fontId="1" fillId="7" borderId="5" xfId="0" applyFont="1" applyFill="1" applyBorder="1"/>
    <xf numFmtId="0" fontId="1" fillId="0" borderId="0" xfId="0" applyFont="1" applyAlignment="1">
      <alignment horizontal="center" vertical="center" wrapText="1"/>
    </xf>
    <xf numFmtId="0" fontId="1" fillId="11" borderId="1" xfId="0" applyFont="1" applyFill="1" applyBorder="1" applyAlignment="1">
      <alignment wrapText="1"/>
    </xf>
    <xf numFmtId="0" fontId="16" fillId="0" borderId="0" xfId="0" applyFont="1"/>
    <xf numFmtId="164" fontId="5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6" fillId="0" borderId="1" xfId="0" applyNumberFormat="1" applyFont="1" applyFill="1" applyBorder="1"/>
    <xf numFmtId="0" fontId="7" fillId="0" borderId="1" xfId="0" applyFont="1" applyBorder="1"/>
    <xf numFmtId="0" fontId="6" fillId="0" borderId="1" xfId="0" applyFont="1" applyFill="1" applyBorder="1"/>
    <xf numFmtId="14" fontId="6" fillId="0" borderId="1" xfId="0" applyNumberFormat="1" applyFont="1" applyBorder="1"/>
    <xf numFmtId="14" fontId="1" fillId="12" borderId="1" xfId="0" applyNumberFormat="1" applyFont="1" applyFill="1" applyBorder="1"/>
    <xf numFmtId="14" fontId="1" fillId="5" borderId="1" xfId="0" applyNumberFormat="1" applyFont="1" applyFill="1" applyBorder="1"/>
    <xf numFmtId="0" fontId="5" fillId="0" borderId="5" xfId="0" applyFont="1" applyBorder="1"/>
    <xf numFmtId="0" fontId="18" fillId="0" borderId="1" xfId="0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21" fillId="0" borderId="0" xfId="0" applyFont="1" applyBorder="1"/>
    <xf numFmtId="0" fontId="21" fillId="0" borderId="1" xfId="0" applyFont="1" applyBorder="1"/>
    <xf numFmtId="0" fontId="21" fillId="0" borderId="0" xfId="0" applyFont="1"/>
    <xf numFmtId="14" fontId="1" fillId="0" borderId="1" xfId="0" applyNumberFormat="1" applyFont="1" applyFill="1" applyBorder="1" applyAlignment="1">
      <alignment wrapText="1"/>
    </xf>
    <xf numFmtId="0" fontId="22" fillId="0" borderId="0" xfId="0" applyFont="1" applyAlignment="1"/>
    <xf numFmtId="0" fontId="22" fillId="0" borderId="37" xfId="0" applyFont="1" applyBorder="1" applyAlignment="1"/>
    <xf numFmtId="0" fontId="18" fillId="0" borderId="5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45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6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1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0" fontId="3" fillId="6" borderId="41" xfId="0" applyFont="1" applyFill="1" applyBorder="1" applyAlignment="1">
      <alignment horizontal="left" wrapText="1"/>
    </xf>
    <xf numFmtId="0" fontId="3" fillId="6" borderId="36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1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19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7"/>
  <sheetViews>
    <sheetView workbookViewId="0">
      <selection activeCell="H35" sqref="H35"/>
    </sheetView>
  </sheetViews>
  <sheetFormatPr defaultColWidth="10.5703125" defaultRowHeight="14.25" x14ac:dyDescent="0.2"/>
  <cols>
    <col min="1" max="1" width="3.140625" style="5" customWidth="1"/>
    <col min="2" max="2" width="6.42578125" style="1" bestFit="1" customWidth="1"/>
    <col min="3" max="3" width="22.85546875" style="1" customWidth="1"/>
    <col min="4" max="4" width="25.7109375" style="1" customWidth="1"/>
    <col min="5" max="5" width="17.5703125" style="1" customWidth="1"/>
    <col min="6" max="6" width="16.140625" style="1" customWidth="1"/>
    <col min="7" max="7" width="5.140625" style="1" customWidth="1"/>
    <col min="8" max="8" width="21.28515625" style="1" customWidth="1"/>
    <col min="9" max="9" width="15.42578125" style="1" customWidth="1"/>
    <col min="10" max="10" width="15.42578125" style="1" hidden="1" customWidth="1"/>
    <col min="11" max="11" width="12" style="39" hidden="1" customWidth="1"/>
    <col min="12" max="12" width="12.28515625" style="39" hidden="1" customWidth="1"/>
    <col min="13" max="15" width="13" style="39" hidden="1" customWidth="1"/>
    <col min="16" max="16" width="12.5703125" style="1" customWidth="1"/>
    <col min="17" max="17" width="11.140625" style="1" customWidth="1"/>
    <col min="18" max="23" width="11.5703125" style="1" customWidth="1"/>
    <col min="24" max="25" width="11" style="1" customWidth="1"/>
    <col min="26" max="26" width="8.140625" style="1" customWidth="1"/>
    <col min="27" max="27" width="8.5703125" style="1" customWidth="1"/>
    <col min="28" max="29" width="5.42578125" style="1" customWidth="1"/>
    <col min="30" max="30" width="7.28515625" style="1" customWidth="1"/>
    <col min="31" max="31" width="6.140625" style="1" customWidth="1"/>
    <col min="32" max="33" width="7.140625" style="1" customWidth="1"/>
    <col min="34" max="36" width="10.5703125" style="1" customWidth="1"/>
    <col min="37" max="37" width="36.5703125" style="1" bestFit="1" customWidth="1"/>
    <col min="38" max="16384" width="10.5703125" style="1"/>
  </cols>
  <sheetData>
    <row r="1" spans="1:37" ht="30.75" thickBot="1" x14ac:dyDescent="0.3">
      <c r="A1" s="180" t="s">
        <v>69</v>
      </c>
      <c r="B1" s="180"/>
      <c r="C1" s="180"/>
      <c r="D1" s="180"/>
      <c r="E1" s="77" t="s">
        <v>52</v>
      </c>
      <c r="F1" s="78">
        <v>44352</v>
      </c>
      <c r="G1" s="130"/>
      <c r="H1" s="12" t="s">
        <v>53</v>
      </c>
      <c r="I1" s="38">
        <f ca="1">TODAY()</f>
        <v>44370</v>
      </c>
      <c r="J1" s="38"/>
      <c r="L1" s="12"/>
      <c r="M1" s="12"/>
      <c r="N1" s="12"/>
      <c r="O1" s="12"/>
      <c r="P1" s="13"/>
      <c r="R1" s="24" t="s">
        <v>66</v>
      </c>
      <c r="S1" s="24" t="s">
        <v>67</v>
      </c>
      <c r="T1" s="24" t="s">
        <v>68</v>
      </c>
      <c r="U1" s="24" t="s">
        <v>66</v>
      </c>
      <c r="V1" s="24" t="s">
        <v>67</v>
      </c>
      <c r="W1" s="24" t="s">
        <v>68</v>
      </c>
      <c r="Z1" s="159" t="s">
        <v>194</v>
      </c>
      <c r="AA1" s="160"/>
      <c r="AB1" s="160"/>
      <c r="AC1" s="160"/>
      <c r="AD1" s="160"/>
      <c r="AE1" s="160"/>
      <c r="AF1" s="160"/>
      <c r="AG1" s="161"/>
      <c r="AH1" s="87"/>
      <c r="AI1" s="87"/>
      <c r="AJ1" s="87"/>
    </row>
    <row r="2" spans="1:37" ht="15.75" customHeight="1" x14ac:dyDescent="0.2">
      <c r="A2" s="168" t="s">
        <v>35</v>
      </c>
      <c r="B2" s="185"/>
      <c r="C2" s="185"/>
      <c r="D2" s="186"/>
      <c r="E2" s="162" t="s">
        <v>163</v>
      </c>
      <c r="F2" s="162" t="s">
        <v>126</v>
      </c>
      <c r="G2" s="162" t="s">
        <v>141</v>
      </c>
      <c r="H2" s="162" t="s">
        <v>123</v>
      </c>
      <c r="I2" s="162" t="s">
        <v>124</v>
      </c>
      <c r="J2" s="162" t="s">
        <v>307</v>
      </c>
      <c r="K2" s="162" t="s">
        <v>192</v>
      </c>
      <c r="L2" s="162" t="s">
        <v>185</v>
      </c>
      <c r="M2" s="157" t="s">
        <v>184</v>
      </c>
      <c r="N2" s="157" t="s">
        <v>196</v>
      </c>
      <c r="O2" s="157" t="s">
        <v>187</v>
      </c>
      <c r="P2" s="162" t="s">
        <v>84</v>
      </c>
      <c r="Q2" s="162" t="s">
        <v>70</v>
      </c>
      <c r="R2" s="162" t="s">
        <v>60</v>
      </c>
      <c r="S2" s="162" t="s">
        <v>61</v>
      </c>
      <c r="T2" s="162" t="s">
        <v>62</v>
      </c>
      <c r="U2" s="162" t="s">
        <v>57</v>
      </c>
      <c r="V2" s="162" t="s">
        <v>58</v>
      </c>
      <c r="W2" s="162" t="s">
        <v>59</v>
      </c>
      <c r="X2" s="189" t="s">
        <v>63</v>
      </c>
      <c r="Y2" s="157" t="s">
        <v>226</v>
      </c>
      <c r="Z2" s="178" t="s">
        <v>71</v>
      </c>
      <c r="AA2" s="157" t="s">
        <v>72</v>
      </c>
      <c r="AB2" s="157" t="s">
        <v>73</v>
      </c>
      <c r="AC2" s="157" t="s">
        <v>74</v>
      </c>
      <c r="AD2" s="157" t="s">
        <v>78</v>
      </c>
      <c r="AE2" s="157" t="s">
        <v>122</v>
      </c>
      <c r="AF2" s="157" t="s">
        <v>125</v>
      </c>
      <c r="AG2" s="176" t="s">
        <v>183</v>
      </c>
      <c r="AH2" s="157" t="s">
        <v>227</v>
      </c>
      <c r="AI2" s="157" t="s">
        <v>228</v>
      </c>
      <c r="AJ2" s="85"/>
      <c r="AK2" s="172" t="s">
        <v>138</v>
      </c>
    </row>
    <row r="3" spans="1:37" ht="18" customHeight="1" thickBot="1" x14ac:dyDescent="0.25">
      <c r="A3" s="170"/>
      <c r="B3" s="187"/>
      <c r="C3" s="187"/>
      <c r="D3" s="188"/>
      <c r="E3" s="163"/>
      <c r="F3" s="163"/>
      <c r="G3" s="163"/>
      <c r="H3" s="163"/>
      <c r="I3" s="163"/>
      <c r="J3" s="163"/>
      <c r="K3" s="163"/>
      <c r="L3" s="163"/>
      <c r="M3" s="158"/>
      <c r="N3" s="158"/>
      <c r="O3" s="158"/>
      <c r="P3" s="163"/>
      <c r="Q3" s="163"/>
      <c r="R3" s="163"/>
      <c r="S3" s="163"/>
      <c r="T3" s="163"/>
      <c r="U3" s="163"/>
      <c r="V3" s="163"/>
      <c r="W3" s="163"/>
      <c r="X3" s="190"/>
      <c r="Y3" s="158"/>
      <c r="Z3" s="179"/>
      <c r="AA3" s="158"/>
      <c r="AB3" s="158"/>
      <c r="AC3" s="158"/>
      <c r="AD3" s="158"/>
      <c r="AE3" s="158"/>
      <c r="AF3" s="158"/>
      <c r="AG3" s="177"/>
      <c r="AH3" s="158"/>
      <c r="AI3" s="158"/>
      <c r="AJ3" s="86"/>
      <c r="AK3" s="173"/>
    </row>
    <row r="4" spans="1:37" ht="15" x14ac:dyDescent="0.25">
      <c r="A4" s="52">
        <v>1</v>
      </c>
      <c r="B4" s="54" t="s">
        <v>16</v>
      </c>
      <c r="C4" s="49" t="s">
        <v>29</v>
      </c>
      <c r="D4" s="54" t="s">
        <v>2</v>
      </c>
      <c r="E4" s="54" t="s">
        <v>130</v>
      </c>
      <c r="F4" s="54" t="s">
        <v>161</v>
      </c>
      <c r="G4" s="54" t="s">
        <v>112</v>
      </c>
      <c r="H4" s="54" t="s">
        <v>121</v>
      </c>
      <c r="I4" s="49" t="s">
        <v>224</v>
      </c>
      <c r="J4" s="99"/>
      <c r="K4" s="49"/>
      <c r="L4" s="49"/>
      <c r="M4" s="49"/>
      <c r="N4" s="49"/>
      <c r="O4" s="49"/>
      <c r="P4" s="58" t="s">
        <v>95</v>
      </c>
      <c r="Q4" s="59"/>
      <c r="R4" s="60">
        <v>44180</v>
      </c>
      <c r="S4" s="59"/>
      <c r="T4" s="59"/>
      <c r="U4" s="48">
        <v>44255</v>
      </c>
      <c r="V4" s="59"/>
      <c r="W4" s="59"/>
      <c r="X4" s="61">
        <v>160000</v>
      </c>
      <c r="Y4" s="64">
        <v>160000</v>
      </c>
      <c r="Z4" s="47"/>
      <c r="AA4" s="48"/>
      <c r="AB4" s="48"/>
      <c r="AC4" s="47"/>
      <c r="AD4" s="47"/>
      <c r="AE4" s="47"/>
      <c r="AF4" s="61"/>
      <c r="AG4" s="61"/>
      <c r="AH4" s="64">
        <v>0</v>
      </c>
      <c r="AI4" s="64"/>
      <c r="AJ4" s="64">
        <f t="shared" ref="AJ4:AJ9" si="0">SUM(Y4:AI4)</f>
        <v>160000</v>
      </c>
      <c r="AK4" s="47"/>
    </row>
    <row r="5" spans="1:37" ht="15" x14ac:dyDescent="0.25">
      <c r="A5" s="4">
        <f>A4+1</f>
        <v>2</v>
      </c>
      <c r="B5" s="22" t="s">
        <v>85</v>
      </c>
      <c r="C5" s="22" t="s">
        <v>30</v>
      </c>
      <c r="D5" s="7" t="s">
        <v>2</v>
      </c>
      <c r="E5" s="7" t="s">
        <v>142</v>
      </c>
      <c r="F5" s="7" t="s">
        <v>133</v>
      </c>
      <c r="G5" s="7" t="s">
        <v>109</v>
      </c>
      <c r="H5" s="7" t="s">
        <v>164</v>
      </c>
      <c r="I5" s="22" t="s">
        <v>87</v>
      </c>
      <c r="J5" s="100"/>
      <c r="K5" s="22"/>
      <c r="L5" s="22"/>
      <c r="M5" s="22"/>
      <c r="N5" s="22"/>
      <c r="O5" s="22"/>
      <c r="P5" s="31" t="s">
        <v>95</v>
      </c>
      <c r="Q5" s="15"/>
      <c r="R5" s="34">
        <v>44135</v>
      </c>
      <c r="S5" s="15"/>
      <c r="T5" s="15"/>
      <c r="U5" s="3">
        <v>44270</v>
      </c>
      <c r="V5" s="15"/>
      <c r="W5" s="15"/>
      <c r="X5" s="20">
        <v>160000</v>
      </c>
      <c r="Y5" s="9">
        <v>0</v>
      </c>
      <c r="Z5" s="2"/>
      <c r="AA5" s="3"/>
      <c r="AB5" s="3"/>
      <c r="AC5" s="2"/>
      <c r="AD5" s="9">
        <v>5000</v>
      </c>
      <c r="AE5" s="2"/>
      <c r="AF5" s="20"/>
      <c r="AG5" s="20"/>
      <c r="AH5" s="64">
        <v>28000</v>
      </c>
      <c r="AI5" s="64">
        <v>118000</v>
      </c>
      <c r="AJ5" s="64">
        <f t="shared" si="0"/>
        <v>151000</v>
      </c>
      <c r="AK5" s="2"/>
    </row>
    <row r="6" spans="1:37" ht="15" x14ac:dyDescent="0.25">
      <c r="A6" s="4">
        <f t="shared" ref="A6:A11" si="1">A5+1</f>
        <v>3</v>
      </c>
      <c r="B6" s="7" t="s">
        <v>7</v>
      </c>
      <c r="C6" s="22" t="s">
        <v>31</v>
      </c>
      <c r="D6" s="22" t="s">
        <v>32</v>
      </c>
      <c r="E6" s="22" t="s">
        <v>156</v>
      </c>
      <c r="F6" s="22" t="s">
        <v>157</v>
      </c>
      <c r="G6" s="7" t="s">
        <v>109</v>
      </c>
      <c r="H6" s="7"/>
      <c r="I6" s="22" t="s">
        <v>87</v>
      </c>
      <c r="J6" s="100"/>
      <c r="K6" s="22"/>
      <c r="L6" s="22"/>
      <c r="M6" s="22"/>
      <c r="N6" s="22"/>
      <c r="O6" s="22"/>
      <c r="P6" s="31" t="s">
        <v>95</v>
      </c>
      <c r="Q6" s="15"/>
      <c r="R6" s="34">
        <v>44135</v>
      </c>
      <c r="S6" s="15"/>
      <c r="T6" s="15"/>
      <c r="U6" s="3">
        <v>44270</v>
      </c>
      <c r="V6" s="15"/>
      <c r="W6" s="15"/>
      <c r="X6" s="21">
        <v>128000</v>
      </c>
      <c r="Y6" s="9">
        <v>0</v>
      </c>
      <c r="Z6" s="2"/>
      <c r="AA6" s="3"/>
      <c r="AB6" s="3"/>
      <c r="AC6" s="2"/>
      <c r="AD6" s="2"/>
      <c r="AE6" s="2"/>
      <c r="AF6" s="21"/>
      <c r="AG6" s="21"/>
      <c r="AH6" s="64">
        <v>0</v>
      </c>
      <c r="AI6" s="64"/>
      <c r="AJ6" s="64">
        <f t="shared" si="0"/>
        <v>0</v>
      </c>
      <c r="AK6" s="2"/>
    </row>
    <row r="7" spans="1:37" ht="15" x14ac:dyDescent="0.25">
      <c r="A7" s="4">
        <f t="shared" si="1"/>
        <v>4</v>
      </c>
      <c r="B7" s="7" t="s">
        <v>0</v>
      </c>
      <c r="C7" s="7" t="s">
        <v>18</v>
      </c>
      <c r="D7" s="7" t="s">
        <v>4</v>
      </c>
      <c r="E7" s="7" t="s">
        <v>131</v>
      </c>
      <c r="F7" s="7" t="s">
        <v>132</v>
      </c>
      <c r="G7" s="7" t="s">
        <v>110</v>
      </c>
      <c r="H7" s="7" t="s">
        <v>147</v>
      </c>
      <c r="I7" s="22" t="s">
        <v>87</v>
      </c>
      <c r="J7" s="100"/>
      <c r="K7" s="22"/>
      <c r="L7" s="22"/>
      <c r="M7" s="22"/>
      <c r="N7" s="22"/>
      <c r="O7" s="22"/>
      <c r="P7" s="31" t="s">
        <v>95</v>
      </c>
      <c r="Q7" s="15"/>
      <c r="R7" s="34">
        <v>44313</v>
      </c>
      <c r="S7" s="15"/>
      <c r="T7" s="15"/>
      <c r="U7" s="15"/>
      <c r="V7" s="3">
        <f>R7+183</f>
        <v>44496</v>
      </c>
      <c r="W7" s="15"/>
      <c r="X7" s="9">
        <v>138000</v>
      </c>
      <c r="Y7" s="64">
        <f>192000+80000</f>
        <v>272000</v>
      </c>
      <c r="Z7" s="2"/>
      <c r="AA7" s="22"/>
      <c r="AB7" s="3"/>
      <c r="AC7" s="2"/>
      <c r="AD7" s="2"/>
      <c r="AE7" s="2"/>
      <c r="AF7" s="9"/>
      <c r="AG7" s="9"/>
      <c r="AH7" s="64">
        <v>0</v>
      </c>
      <c r="AI7" s="64"/>
      <c r="AJ7" s="64">
        <f t="shared" si="0"/>
        <v>272000</v>
      </c>
      <c r="AK7" s="2"/>
    </row>
    <row r="8" spans="1:37" x14ac:dyDescent="0.2">
      <c r="A8" s="4">
        <f t="shared" si="1"/>
        <v>5</v>
      </c>
      <c r="B8" s="7" t="s">
        <v>0</v>
      </c>
      <c r="C8" s="7" t="s">
        <v>19</v>
      </c>
      <c r="D8" s="7" t="s">
        <v>4</v>
      </c>
      <c r="E8" s="7" t="s">
        <v>131</v>
      </c>
      <c r="F8" s="7" t="s">
        <v>132</v>
      </c>
      <c r="G8" s="7" t="s">
        <v>110</v>
      </c>
      <c r="H8" s="7" t="s">
        <v>148</v>
      </c>
      <c r="I8" s="22" t="s">
        <v>86</v>
      </c>
      <c r="J8" s="22"/>
      <c r="K8" s="22"/>
      <c r="L8" s="22"/>
      <c r="M8" s="22"/>
      <c r="N8" s="22"/>
      <c r="O8" s="22"/>
      <c r="P8" s="31" t="s">
        <v>95</v>
      </c>
      <c r="Q8" s="15"/>
      <c r="R8" s="3">
        <v>44377</v>
      </c>
      <c r="S8" s="15"/>
      <c r="T8" s="15"/>
      <c r="U8" s="15"/>
      <c r="V8" s="3">
        <f>R8+183</f>
        <v>44560</v>
      </c>
      <c r="W8" s="15"/>
      <c r="X8" s="9">
        <v>138000</v>
      </c>
      <c r="Y8" s="64">
        <f>192000+40000</f>
        <v>232000</v>
      </c>
      <c r="Z8" s="2"/>
      <c r="AA8" s="22"/>
      <c r="AB8" s="3"/>
      <c r="AC8" s="2"/>
      <c r="AD8" s="2"/>
      <c r="AE8" s="2"/>
      <c r="AF8" s="9"/>
      <c r="AG8" s="9"/>
      <c r="AH8" s="64">
        <v>0</v>
      </c>
      <c r="AI8" s="64"/>
      <c r="AJ8" s="64">
        <f t="shared" si="0"/>
        <v>232000</v>
      </c>
      <c r="AK8" s="2"/>
    </row>
    <row r="9" spans="1:37" x14ac:dyDescent="0.2">
      <c r="A9" s="4">
        <f t="shared" si="1"/>
        <v>6</v>
      </c>
      <c r="B9" s="7" t="s">
        <v>7</v>
      </c>
      <c r="C9" s="7" t="s">
        <v>20</v>
      </c>
      <c r="D9" s="7" t="s">
        <v>21</v>
      </c>
      <c r="E9" s="7" t="s">
        <v>158</v>
      </c>
      <c r="F9" s="7" t="s">
        <v>145</v>
      </c>
      <c r="G9" s="7" t="s">
        <v>112</v>
      </c>
      <c r="H9" s="7" t="s">
        <v>149</v>
      </c>
      <c r="I9" s="22" t="s">
        <v>86</v>
      </c>
      <c r="J9" s="2"/>
      <c r="K9" s="22"/>
      <c r="L9" s="22"/>
      <c r="M9" s="22"/>
      <c r="N9" s="22"/>
      <c r="O9" s="22"/>
      <c r="P9" s="31" t="s">
        <v>95</v>
      </c>
      <c r="Q9" s="15"/>
      <c r="R9" s="3">
        <v>44377</v>
      </c>
      <c r="S9" s="15"/>
      <c r="T9" s="15"/>
      <c r="U9" s="16"/>
      <c r="V9" s="3">
        <v>44651</v>
      </c>
      <c r="W9" s="16"/>
      <c r="X9" s="9">
        <v>90000</v>
      </c>
      <c r="Y9" s="95"/>
      <c r="Z9" s="2" t="s">
        <v>79</v>
      </c>
      <c r="AA9" s="3"/>
      <c r="AB9" s="2"/>
      <c r="AC9" s="2"/>
      <c r="AD9" s="2"/>
      <c r="AE9" s="19" t="s">
        <v>76</v>
      </c>
      <c r="AF9" s="9"/>
      <c r="AG9" s="9"/>
      <c r="AH9" s="95">
        <v>0</v>
      </c>
      <c r="AI9" s="64"/>
      <c r="AJ9" s="64">
        <f t="shared" si="0"/>
        <v>0</v>
      </c>
      <c r="AK9" s="2"/>
    </row>
    <row r="10" spans="1:37" ht="15" x14ac:dyDescent="0.25">
      <c r="A10" s="4">
        <f t="shared" si="1"/>
        <v>7</v>
      </c>
      <c r="B10" s="7" t="s">
        <v>16</v>
      </c>
      <c r="C10" s="7" t="s">
        <v>22</v>
      </c>
      <c r="D10" s="7" t="s">
        <v>23</v>
      </c>
      <c r="E10" s="7" t="s">
        <v>130</v>
      </c>
      <c r="F10" s="7" t="s">
        <v>146</v>
      </c>
      <c r="G10" s="7" t="s">
        <v>112</v>
      </c>
      <c r="H10" s="7" t="s">
        <v>150</v>
      </c>
      <c r="I10" s="22" t="s">
        <v>86</v>
      </c>
      <c r="J10" s="100"/>
      <c r="K10" s="22"/>
      <c r="L10" s="22"/>
      <c r="M10" s="22"/>
      <c r="N10" s="22"/>
      <c r="O10" s="22"/>
      <c r="P10" s="31" t="s">
        <v>95</v>
      </c>
      <c r="Q10" s="15"/>
      <c r="R10" s="34">
        <v>44313</v>
      </c>
      <c r="S10" s="15"/>
      <c r="T10" s="15"/>
      <c r="U10" s="16"/>
      <c r="V10" s="3">
        <v>44651</v>
      </c>
      <c r="W10" s="16"/>
      <c r="X10" s="9">
        <v>128000</v>
      </c>
      <c r="Y10" s="95"/>
      <c r="Z10" s="2" t="s">
        <v>79</v>
      </c>
      <c r="AA10" s="3"/>
      <c r="AB10" s="2"/>
      <c r="AC10" s="2" t="s">
        <v>76</v>
      </c>
      <c r="AD10" s="2" t="s">
        <v>197</v>
      </c>
      <c r="AE10" s="2"/>
      <c r="AF10" s="9"/>
      <c r="AG10" s="9"/>
      <c r="AH10" s="95">
        <v>58000</v>
      </c>
      <c r="AI10" s="64"/>
      <c r="AJ10" s="64">
        <f t="shared" ref="AJ10:AJ14" si="2">SUM(Y10:AI10)</f>
        <v>58000</v>
      </c>
      <c r="AK10" s="2"/>
    </row>
    <row r="11" spans="1:37" x14ac:dyDescent="0.2">
      <c r="A11" s="4">
        <f t="shared" si="1"/>
        <v>8</v>
      </c>
      <c r="B11" s="3" t="s">
        <v>12</v>
      </c>
      <c r="C11" s="3" t="s">
        <v>212</v>
      </c>
      <c r="D11" s="3" t="s">
        <v>24</v>
      </c>
      <c r="E11" s="3" t="s">
        <v>64</v>
      </c>
      <c r="F11" s="3" t="s">
        <v>151</v>
      </c>
      <c r="G11" s="3" t="s">
        <v>110</v>
      </c>
      <c r="H11" s="3" t="s">
        <v>120</v>
      </c>
      <c r="I11" s="2" t="s">
        <v>86</v>
      </c>
      <c r="J11" s="2"/>
      <c r="L11" s="22"/>
      <c r="M11" s="22"/>
      <c r="N11" s="22"/>
      <c r="O11" s="72">
        <v>44264</v>
      </c>
      <c r="P11" s="7">
        <v>44272</v>
      </c>
      <c r="Q11" s="25">
        <v>44288</v>
      </c>
      <c r="R11" s="3">
        <v>44377</v>
      </c>
      <c r="S11" s="15"/>
      <c r="T11" s="15"/>
      <c r="U11" s="16"/>
      <c r="V11" s="3">
        <v>44500</v>
      </c>
      <c r="W11" s="16"/>
      <c r="X11" s="9">
        <v>140000</v>
      </c>
      <c r="Y11" s="95" t="s">
        <v>229</v>
      </c>
      <c r="Z11" s="2"/>
      <c r="AA11" s="22" t="s">
        <v>193</v>
      </c>
      <c r="AB11" s="2"/>
      <c r="AC11" s="2" t="s">
        <v>76</v>
      </c>
      <c r="AD11" s="2"/>
      <c r="AE11" s="2"/>
      <c r="AF11" s="19" t="s">
        <v>76</v>
      </c>
      <c r="AG11" s="31"/>
      <c r="AH11" s="95">
        <v>0</v>
      </c>
      <c r="AI11" s="64"/>
      <c r="AJ11" s="64">
        <f t="shared" si="2"/>
        <v>0</v>
      </c>
      <c r="AK11" s="2"/>
    </row>
    <row r="12" spans="1:37" x14ac:dyDescent="0.2">
      <c r="A12" s="4">
        <f t="shared" ref="A12:A14" si="3">A11+1</f>
        <v>9</v>
      </c>
      <c r="B12" s="3" t="s">
        <v>12</v>
      </c>
      <c r="C12" s="3" t="s">
        <v>25</v>
      </c>
      <c r="D12" s="3" t="s">
        <v>26</v>
      </c>
      <c r="E12" s="3" t="s">
        <v>64</v>
      </c>
      <c r="F12" s="3" t="s">
        <v>151</v>
      </c>
      <c r="G12" s="3" t="s">
        <v>110</v>
      </c>
      <c r="H12" s="3"/>
      <c r="I12" s="2" t="s">
        <v>86</v>
      </c>
      <c r="J12" s="2"/>
      <c r="K12" s="22"/>
      <c r="L12" s="22"/>
      <c r="M12" s="22"/>
      <c r="N12" s="22"/>
      <c r="O12" s="72">
        <v>44264</v>
      </c>
      <c r="P12" s="7">
        <v>44272</v>
      </c>
      <c r="Q12" s="25">
        <v>44288</v>
      </c>
      <c r="R12" s="3">
        <v>44377</v>
      </c>
      <c r="S12" s="15"/>
      <c r="T12" s="15"/>
      <c r="U12" s="16"/>
      <c r="V12" s="3">
        <v>44500</v>
      </c>
      <c r="W12" s="16"/>
      <c r="X12" s="9">
        <v>150000</v>
      </c>
      <c r="Y12" s="95"/>
      <c r="Z12" s="2"/>
      <c r="AA12" s="22" t="s">
        <v>193</v>
      </c>
      <c r="AB12" s="2"/>
      <c r="AC12" s="2" t="s">
        <v>76</v>
      </c>
      <c r="AD12" s="2"/>
      <c r="AE12" s="2"/>
      <c r="AF12" s="19" t="s">
        <v>76</v>
      </c>
      <c r="AG12" s="31"/>
      <c r="AH12" s="95">
        <v>0</v>
      </c>
      <c r="AI12" s="64"/>
      <c r="AJ12" s="64">
        <f t="shared" si="2"/>
        <v>0</v>
      </c>
      <c r="AK12" s="2"/>
    </row>
    <row r="13" spans="1:37" x14ac:dyDescent="0.2">
      <c r="A13" s="4">
        <f t="shared" si="3"/>
        <v>10</v>
      </c>
      <c r="B13" s="3" t="s">
        <v>12</v>
      </c>
      <c r="C13" s="3" t="s">
        <v>27</v>
      </c>
      <c r="D13" s="3" t="s">
        <v>28</v>
      </c>
      <c r="E13" s="3" t="s">
        <v>64</v>
      </c>
      <c r="F13" s="3" t="s">
        <v>137</v>
      </c>
      <c r="G13" s="3" t="s">
        <v>110</v>
      </c>
      <c r="H13" s="3"/>
      <c r="I13" s="2" t="s">
        <v>86</v>
      </c>
      <c r="J13" s="2"/>
      <c r="K13" s="22"/>
      <c r="L13" s="22"/>
      <c r="M13" s="22"/>
      <c r="N13" s="22"/>
      <c r="O13" s="72">
        <v>44264</v>
      </c>
      <c r="P13" s="7">
        <v>44272</v>
      </c>
      <c r="Q13" s="25">
        <v>44291</v>
      </c>
      <c r="R13" s="3">
        <v>44377</v>
      </c>
      <c r="S13" s="15"/>
      <c r="T13" s="15"/>
      <c r="U13" s="16"/>
      <c r="V13" s="3">
        <v>44530</v>
      </c>
      <c r="W13" s="16"/>
      <c r="X13" s="9">
        <v>150000</v>
      </c>
      <c r="Y13" s="95"/>
      <c r="Z13" s="2"/>
      <c r="AA13" s="22" t="s">
        <v>193</v>
      </c>
      <c r="AB13" s="2"/>
      <c r="AC13" s="2" t="s">
        <v>76</v>
      </c>
      <c r="AD13" s="2"/>
      <c r="AE13" s="2"/>
      <c r="AF13" s="19" t="s">
        <v>76</v>
      </c>
      <c r="AG13" s="31"/>
      <c r="AH13" s="95">
        <v>0</v>
      </c>
      <c r="AI13" s="64"/>
      <c r="AJ13" s="64">
        <f t="shared" si="2"/>
        <v>0</v>
      </c>
      <c r="AK13" s="2"/>
    </row>
    <row r="14" spans="1:37" ht="15" thickBot="1" x14ac:dyDescent="0.25">
      <c r="A14" s="4">
        <f t="shared" si="3"/>
        <v>11</v>
      </c>
      <c r="B14" s="3" t="s">
        <v>12</v>
      </c>
      <c r="C14" s="7" t="s">
        <v>128</v>
      </c>
      <c r="D14" s="3" t="s">
        <v>24</v>
      </c>
      <c r="E14" s="3" t="s">
        <v>127</v>
      </c>
      <c r="F14" s="3" t="s">
        <v>129</v>
      </c>
      <c r="G14" s="3" t="s">
        <v>110</v>
      </c>
      <c r="H14" s="3" t="s">
        <v>178</v>
      </c>
      <c r="I14" s="22" t="s">
        <v>86</v>
      </c>
      <c r="J14" s="14"/>
      <c r="K14" s="22"/>
      <c r="L14" s="22"/>
      <c r="M14" s="22"/>
      <c r="N14" s="22"/>
      <c r="O14" s="72">
        <v>44264</v>
      </c>
      <c r="P14" s="7">
        <v>44302</v>
      </c>
      <c r="Q14" s="25">
        <v>44287</v>
      </c>
      <c r="R14" s="3">
        <v>44377</v>
      </c>
      <c r="S14" s="15"/>
      <c r="T14" s="15"/>
      <c r="U14" s="16"/>
      <c r="V14" s="3" t="s">
        <v>195</v>
      </c>
      <c r="W14" s="16"/>
      <c r="X14" s="9">
        <v>160000</v>
      </c>
      <c r="Y14" s="95" t="s">
        <v>229</v>
      </c>
      <c r="Z14" s="2"/>
      <c r="AA14" s="22"/>
      <c r="AB14" s="2"/>
      <c r="AC14" s="2"/>
      <c r="AD14" s="2"/>
      <c r="AE14" s="19" t="s">
        <v>76</v>
      </c>
      <c r="AF14" s="31"/>
      <c r="AG14" s="31"/>
      <c r="AH14" s="95">
        <v>0</v>
      </c>
      <c r="AI14" s="64"/>
      <c r="AJ14" s="64">
        <f t="shared" si="2"/>
        <v>0</v>
      </c>
      <c r="AK14" s="2"/>
    </row>
    <row r="15" spans="1:37" ht="30.75" hidden="1" thickBot="1" x14ac:dyDescent="0.3">
      <c r="A15" s="51"/>
      <c r="B15" s="45"/>
      <c r="C15" s="45"/>
      <c r="D15" s="45"/>
      <c r="E15" s="45"/>
      <c r="F15" s="45"/>
      <c r="G15" s="45"/>
      <c r="H15" s="45"/>
      <c r="I15" s="45"/>
      <c r="J15" s="45"/>
      <c r="K15" s="42"/>
      <c r="L15" s="42"/>
      <c r="M15" s="42"/>
      <c r="N15" s="42"/>
      <c r="O15" s="7">
        <f t="shared" ref="O15" si="4">P15-45</f>
        <v>-45</v>
      </c>
      <c r="P15" s="45"/>
      <c r="Q15" s="45"/>
      <c r="R15" s="24" t="s">
        <v>66</v>
      </c>
      <c r="S15" s="24" t="s">
        <v>67</v>
      </c>
      <c r="T15" s="24" t="s">
        <v>68</v>
      </c>
      <c r="U15" s="24" t="s">
        <v>66</v>
      </c>
      <c r="V15" s="24" t="s">
        <v>67</v>
      </c>
      <c r="W15" s="24" t="s">
        <v>68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ht="15.75" customHeight="1" x14ac:dyDescent="0.2">
      <c r="A16" s="181" t="s">
        <v>34</v>
      </c>
      <c r="B16" s="182"/>
      <c r="C16" s="182"/>
      <c r="D16" s="182"/>
      <c r="E16" s="162" t="s">
        <v>163</v>
      </c>
      <c r="F16" s="162" t="s">
        <v>126</v>
      </c>
      <c r="G16" s="162" t="s">
        <v>141</v>
      </c>
      <c r="H16" s="162" t="s">
        <v>123</v>
      </c>
      <c r="I16" s="162" t="s">
        <v>124</v>
      </c>
      <c r="J16" s="162" t="s">
        <v>307</v>
      </c>
      <c r="K16" s="162" t="s">
        <v>192</v>
      </c>
      <c r="L16" s="162" t="s">
        <v>185</v>
      </c>
      <c r="M16" s="162" t="s">
        <v>184</v>
      </c>
      <c r="N16" s="157" t="s">
        <v>196</v>
      </c>
      <c r="O16" s="157" t="s">
        <v>187</v>
      </c>
      <c r="P16" s="162" t="s">
        <v>84</v>
      </c>
      <c r="Q16" s="162" t="s">
        <v>70</v>
      </c>
      <c r="R16" s="162" t="s">
        <v>60</v>
      </c>
      <c r="S16" s="162" t="s">
        <v>61</v>
      </c>
      <c r="T16" s="162" t="s">
        <v>62</v>
      </c>
      <c r="U16" s="162" t="s">
        <v>57</v>
      </c>
      <c r="V16" s="162" t="s">
        <v>58</v>
      </c>
      <c r="W16" s="162" t="s">
        <v>59</v>
      </c>
      <c r="X16" s="162" t="s">
        <v>63</v>
      </c>
      <c r="Y16" s="79"/>
      <c r="Z16" s="162" t="s">
        <v>71</v>
      </c>
      <c r="AA16" s="162" t="s">
        <v>72</v>
      </c>
      <c r="AB16" s="162" t="s">
        <v>73</v>
      </c>
      <c r="AC16" s="162" t="s">
        <v>74</v>
      </c>
      <c r="AD16" s="162" t="s">
        <v>78</v>
      </c>
      <c r="AE16" s="162" t="s">
        <v>122</v>
      </c>
      <c r="AF16" s="162" t="s">
        <v>125</v>
      </c>
      <c r="AG16" s="162" t="s">
        <v>183</v>
      </c>
      <c r="AH16" s="157" t="s">
        <v>227</v>
      </c>
      <c r="AI16" s="93"/>
      <c r="AJ16" s="93"/>
      <c r="AK16" s="174" t="s">
        <v>138</v>
      </c>
    </row>
    <row r="17" spans="1:41" ht="18" customHeight="1" thickBot="1" x14ac:dyDescent="0.25">
      <c r="A17" s="183"/>
      <c r="B17" s="184"/>
      <c r="C17" s="184"/>
      <c r="D17" s="184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63"/>
      <c r="Q17" s="163"/>
      <c r="R17" s="163"/>
      <c r="S17" s="163"/>
      <c r="T17" s="163"/>
      <c r="U17" s="163"/>
      <c r="V17" s="163"/>
      <c r="W17" s="163"/>
      <c r="X17" s="163"/>
      <c r="Y17" s="80"/>
      <c r="Z17" s="163"/>
      <c r="AA17" s="163"/>
      <c r="AB17" s="163"/>
      <c r="AC17" s="163"/>
      <c r="AD17" s="163"/>
      <c r="AE17" s="163"/>
      <c r="AF17" s="163"/>
      <c r="AG17" s="163"/>
      <c r="AH17" s="158"/>
      <c r="AI17" s="94"/>
      <c r="AJ17" s="94"/>
      <c r="AK17" s="175"/>
    </row>
    <row r="18" spans="1:41" x14ac:dyDescent="0.2">
      <c r="A18" s="4">
        <f t="shared" ref="A18:A30" si="5">A17+1</f>
        <v>1</v>
      </c>
      <c r="B18" s="3" t="s">
        <v>0</v>
      </c>
      <c r="C18" s="3" t="s">
        <v>165</v>
      </c>
      <c r="D18" s="3" t="s">
        <v>17</v>
      </c>
      <c r="E18" s="3" t="s">
        <v>136</v>
      </c>
      <c r="F18" s="3" t="s">
        <v>166</v>
      </c>
      <c r="G18" s="3" t="s">
        <v>110</v>
      </c>
      <c r="H18" s="3" t="s">
        <v>324</v>
      </c>
      <c r="I18" s="22" t="s">
        <v>329</v>
      </c>
      <c r="J18" s="22"/>
      <c r="K18" s="22"/>
      <c r="L18" s="22"/>
      <c r="M18" s="22"/>
      <c r="N18" s="22"/>
      <c r="O18" s="22"/>
      <c r="P18" s="7">
        <v>44317</v>
      </c>
      <c r="Q18" s="7">
        <v>44306</v>
      </c>
      <c r="R18" s="16"/>
      <c r="S18" s="7">
        <f>Q18+240</f>
        <v>44546</v>
      </c>
      <c r="T18" s="16"/>
      <c r="U18" s="16"/>
      <c r="V18" s="3">
        <f>S18+75</f>
        <v>44621</v>
      </c>
      <c r="W18" s="16"/>
      <c r="X18" s="9">
        <v>155000</v>
      </c>
      <c r="Y18" s="64">
        <f>15000</f>
        <v>15000</v>
      </c>
      <c r="Z18" s="2"/>
      <c r="AA18" s="18" t="s">
        <v>82</v>
      </c>
      <c r="AB18" s="2"/>
      <c r="AC18" s="2"/>
      <c r="AD18" s="2"/>
      <c r="AE18" s="2"/>
      <c r="AF18" s="9"/>
      <c r="AG18" s="9"/>
      <c r="AH18" s="88"/>
      <c r="AI18" s="88"/>
      <c r="AJ18" s="88"/>
      <c r="AK18" s="36"/>
      <c r="AL18" s="6"/>
      <c r="AM18" s="6"/>
      <c r="AN18" s="6"/>
      <c r="AO18" s="6"/>
    </row>
    <row r="19" spans="1:41" x14ac:dyDescent="0.2">
      <c r="A19" s="4">
        <f t="shared" si="5"/>
        <v>2</v>
      </c>
      <c r="B19" s="3" t="s">
        <v>0</v>
      </c>
      <c r="C19" s="3" t="s">
        <v>3</v>
      </c>
      <c r="D19" s="3" t="s">
        <v>298</v>
      </c>
      <c r="E19" s="3" t="s">
        <v>64</v>
      </c>
      <c r="F19" s="3" t="s">
        <v>160</v>
      </c>
      <c r="G19" s="3" t="s">
        <v>110</v>
      </c>
      <c r="H19" s="3"/>
      <c r="I19" s="14"/>
      <c r="J19" s="22"/>
      <c r="K19" s="22"/>
      <c r="L19" s="22"/>
      <c r="M19" s="22"/>
      <c r="N19" s="22"/>
      <c r="O19" s="102">
        <f t="shared" ref="O19:O25" si="6">P19-45</f>
        <v>44272</v>
      </c>
      <c r="P19" s="7">
        <v>44317</v>
      </c>
      <c r="Q19" s="7">
        <v>44319</v>
      </c>
      <c r="R19" s="16"/>
      <c r="S19" s="7">
        <f>S20-35</f>
        <v>44583</v>
      </c>
      <c r="T19" s="16"/>
      <c r="U19" s="16"/>
      <c r="V19" s="3">
        <v>44607</v>
      </c>
      <c r="W19" s="16"/>
      <c r="X19" s="9">
        <v>145000</v>
      </c>
      <c r="Y19" s="9"/>
      <c r="Z19" s="2"/>
      <c r="AA19" s="22" t="s">
        <v>193</v>
      </c>
      <c r="AB19" s="2"/>
      <c r="AC19" s="2"/>
      <c r="AD19" s="2"/>
      <c r="AE19" s="2"/>
      <c r="AF19" s="31" t="s">
        <v>140</v>
      </c>
      <c r="AG19" s="31"/>
      <c r="AH19" s="31"/>
      <c r="AI19" s="31"/>
      <c r="AJ19" s="31"/>
      <c r="AK19" s="2"/>
      <c r="AL19" s="6"/>
      <c r="AM19" s="6"/>
      <c r="AN19" s="6"/>
      <c r="AO19" s="6"/>
    </row>
    <row r="20" spans="1:41" x14ac:dyDescent="0.2">
      <c r="A20" s="4">
        <f t="shared" si="5"/>
        <v>3</v>
      </c>
      <c r="B20" s="3" t="s">
        <v>0</v>
      </c>
      <c r="C20" s="3" t="s">
        <v>5</v>
      </c>
      <c r="D20" s="3" t="s">
        <v>298</v>
      </c>
      <c r="E20" s="3" t="s">
        <v>64</v>
      </c>
      <c r="F20" s="3" t="s">
        <v>160</v>
      </c>
      <c r="G20" s="3" t="s">
        <v>110</v>
      </c>
      <c r="H20" s="3"/>
      <c r="I20" s="2" t="s">
        <v>323</v>
      </c>
      <c r="J20" s="22"/>
      <c r="K20" s="22"/>
      <c r="L20" s="22"/>
      <c r="M20" s="22"/>
      <c r="N20" s="22"/>
      <c r="O20" s="102">
        <f t="shared" si="6"/>
        <v>44272</v>
      </c>
      <c r="P20" s="7">
        <v>44317</v>
      </c>
      <c r="Q20" s="7">
        <f t="shared" ref="Q20:Q21" si="7">Q19+35</f>
        <v>44354</v>
      </c>
      <c r="R20" s="16"/>
      <c r="S20" s="7">
        <f>S21-35</f>
        <v>44618</v>
      </c>
      <c r="T20" s="16"/>
      <c r="U20" s="16"/>
      <c r="V20" s="3">
        <f>V19+35</f>
        <v>44642</v>
      </c>
      <c r="W20" s="16"/>
      <c r="X20" s="9">
        <v>145000</v>
      </c>
      <c r="Y20" s="9"/>
      <c r="Z20" s="2"/>
      <c r="AA20" s="22" t="s">
        <v>193</v>
      </c>
      <c r="AB20" s="2"/>
      <c r="AC20" s="2"/>
      <c r="AD20" s="2"/>
      <c r="AE20" s="2"/>
      <c r="AF20" s="9"/>
      <c r="AG20" s="9"/>
      <c r="AH20" s="88"/>
      <c r="AI20" s="88"/>
      <c r="AJ20" s="88"/>
      <c r="AK20" s="36"/>
      <c r="AL20" s="6"/>
      <c r="AM20" s="6"/>
      <c r="AN20" s="6"/>
      <c r="AO20" s="6"/>
    </row>
    <row r="21" spans="1:41" x14ac:dyDescent="0.2">
      <c r="A21" s="4">
        <f t="shared" si="5"/>
        <v>4</v>
      </c>
      <c r="B21" s="3" t="s">
        <v>0</v>
      </c>
      <c r="C21" s="3" t="s">
        <v>6</v>
      </c>
      <c r="D21" s="3" t="s">
        <v>236</v>
      </c>
      <c r="E21" s="3" t="s">
        <v>64</v>
      </c>
      <c r="F21" s="3" t="s">
        <v>160</v>
      </c>
      <c r="G21" s="3" t="s">
        <v>110</v>
      </c>
      <c r="H21" s="3"/>
      <c r="I21" s="1" t="s">
        <v>328</v>
      </c>
      <c r="J21" s="2"/>
      <c r="K21" s="22"/>
      <c r="L21" s="22"/>
      <c r="M21" s="22"/>
      <c r="N21" s="22"/>
      <c r="O21" s="7">
        <f t="shared" si="6"/>
        <v>44362</v>
      </c>
      <c r="P21" s="25">
        <v>44407</v>
      </c>
      <c r="Q21" s="7">
        <f t="shared" si="7"/>
        <v>44389</v>
      </c>
      <c r="R21" s="16"/>
      <c r="S21" s="7">
        <v>44653</v>
      </c>
      <c r="T21" s="16"/>
      <c r="U21" s="16"/>
      <c r="V21" s="3">
        <f>V20+35</f>
        <v>44677</v>
      </c>
      <c r="W21" s="16"/>
      <c r="X21" s="9">
        <v>145000</v>
      </c>
      <c r="Y21" s="9"/>
      <c r="Z21" s="2"/>
      <c r="AA21" s="22" t="s">
        <v>193</v>
      </c>
      <c r="AB21" s="2"/>
      <c r="AC21" s="2"/>
      <c r="AD21" s="2"/>
      <c r="AE21" s="2"/>
      <c r="AF21" s="9"/>
      <c r="AG21" s="9"/>
      <c r="AH21" s="9"/>
      <c r="AI21" s="9"/>
      <c r="AJ21" s="9"/>
      <c r="AK21" s="2"/>
      <c r="AL21" s="6"/>
      <c r="AM21" s="6"/>
      <c r="AN21" s="6"/>
      <c r="AO21" s="6"/>
    </row>
    <row r="22" spans="1:41" x14ac:dyDescent="0.2">
      <c r="A22" s="4">
        <f t="shared" si="5"/>
        <v>5</v>
      </c>
      <c r="B22" s="3" t="s">
        <v>7</v>
      </c>
      <c r="C22" s="3" t="s">
        <v>8</v>
      </c>
      <c r="D22" s="3" t="s">
        <v>247</v>
      </c>
      <c r="E22" s="3" t="s">
        <v>158</v>
      </c>
      <c r="F22" s="3" t="s">
        <v>145</v>
      </c>
      <c r="G22" s="3" t="s">
        <v>112</v>
      </c>
      <c r="H22" s="3" t="s">
        <v>149</v>
      </c>
      <c r="I22" s="14"/>
      <c r="J22" s="14"/>
      <c r="K22" s="22"/>
      <c r="L22" s="22"/>
      <c r="M22" s="22"/>
      <c r="N22" s="22"/>
      <c r="O22" s="72">
        <v>44264</v>
      </c>
      <c r="P22" s="7">
        <v>44303</v>
      </c>
      <c r="Q22" s="7">
        <v>44313</v>
      </c>
      <c r="R22" s="16"/>
      <c r="S22" s="7">
        <f>S18+7</f>
        <v>44553</v>
      </c>
      <c r="T22" s="16"/>
      <c r="U22" s="16"/>
      <c r="V22" s="3">
        <v>44651</v>
      </c>
      <c r="W22" s="16"/>
      <c r="X22" s="9">
        <v>90000</v>
      </c>
      <c r="Y22" s="9"/>
      <c r="Z22" s="2" t="s">
        <v>79</v>
      </c>
      <c r="AA22" s="22"/>
      <c r="AB22" s="2"/>
      <c r="AC22" s="2" t="s">
        <v>76</v>
      </c>
      <c r="AD22" s="2"/>
      <c r="AE22" s="19" t="s">
        <v>76</v>
      </c>
      <c r="AF22" s="9"/>
      <c r="AG22" s="9"/>
      <c r="AH22" s="9"/>
      <c r="AI22" s="9"/>
      <c r="AJ22" s="9"/>
      <c r="AK22" s="17" t="s">
        <v>186</v>
      </c>
      <c r="AL22" s="6"/>
      <c r="AM22" s="6"/>
      <c r="AN22" s="6"/>
      <c r="AO22" s="6"/>
    </row>
    <row r="23" spans="1:41" x14ac:dyDescent="0.2">
      <c r="A23" s="4">
        <f t="shared" si="5"/>
        <v>6</v>
      </c>
      <c r="B23" s="3" t="s">
        <v>7</v>
      </c>
      <c r="C23" s="48" t="s">
        <v>1</v>
      </c>
      <c r="D23" s="48" t="s">
        <v>2</v>
      </c>
      <c r="E23" s="48" t="s">
        <v>64</v>
      </c>
      <c r="F23" s="48" t="s">
        <v>160</v>
      </c>
      <c r="G23" s="48" t="s">
        <v>112</v>
      </c>
      <c r="H23" s="48" t="s">
        <v>139</v>
      </c>
      <c r="I23" s="49" t="s">
        <v>86</v>
      </c>
      <c r="J23" s="49"/>
      <c r="K23" s="49"/>
      <c r="L23" s="49"/>
      <c r="M23" s="49"/>
      <c r="N23" s="49"/>
      <c r="O23" s="72">
        <v>44264</v>
      </c>
      <c r="P23" s="54">
        <v>44302</v>
      </c>
      <c r="Q23" s="54">
        <v>44306</v>
      </c>
      <c r="R23" s="55"/>
      <c r="S23" s="7">
        <f>S24-35</f>
        <v>44590</v>
      </c>
      <c r="T23" s="55"/>
      <c r="U23" s="55"/>
      <c r="V23" s="48">
        <v>44651</v>
      </c>
      <c r="W23" s="55"/>
      <c r="X23" s="56">
        <v>120000</v>
      </c>
      <c r="Y23" s="56"/>
      <c r="Z23" s="47" t="s">
        <v>79</v>
      </c>
      <c r="AA23" s="48"/>
      <c r="AB23" s="47" t="s">
        <v>76</v>
      </c>
      <c r="AC23" s="47"/>
      <c r="AD23" s="47"/>
      <c r="AE23" s="47"/>
      <c r="AF23" s="57" t="s">
        <v>76</v>
      </c>
      <c r="AG23" s="58"/>
      <c r="AH23" s="58"/>
      <c r="AI23" s="58"/>
      <c r="AJ23" s="58"/>
      <c r="AK23" s="47"/>
    </row>
    <row r="24" spans="1:41" x14ac:dyDescent="0.2">
      <c r="A24" s="4">
        <f t="shared" si="5"/>
        <v>7</v>
      </c>
      <c r="B24" s="3" t="s">
        <v>7</v>
      </c>
      <c r="C24" s="3" t="s">
        <v>91</v>
      </c>
      <c r="D24" s="3" t="s">
        <v>298</v>
      </c>
      <c r="E24" s="3" t="s">
        <v>144</v>
      </c>
      <c r="F24" s="3" t="s">
        <v>143</v>
      </c>
      <c r="G24" s="3" t="s">
        <v>110</v>
      </c>
      <c r="H24" s="3" t="s">
        <v>191</v>
      </c>
      <c r="I24" s="1" t="s">
        <v>322</v>
      </c>
      <c r="J24" s="14" t="s">
        <v>315</v>
      </c>
      <c r="K24" s="22"/>
      <c r="L24" s="22"/>
      <c r="M24" s="22"/>
      <c r="N24" s="22"/>
      <c r="O24" s="7">
        <f t="shared" si="6"/>
        <v>44354</v>
      </c>
      <c r="P24" s="25">
        <v>44399</v>
      </c>
      <c r="Q24" s="7">
        <v>44410</v>
      </c>
      <c r="R24" s="16"/>
      <c r="S24" s="7">
        <f>S25-35</f>
        <v>44625</v>
      </c>
      <c r="T24" s="16"/>
      <c r="U24" s="16"/>
      <c r="V24" s="3">
        <f>V26+35</f>
        <v>44649</v>
      </c>
      <c r="W24" s="16"/>
      <c r="X24" s="9">
        <v>130000</v>
      </c>
      <c r="Y24" s="9"/>
      <c r="Z24" s="2"/>
      <c r="AA24" s="2"/>
      <c r="AB24" s="2"/>
      <c r="AC24" s="2"/>
      <c r="AD24" s="2"/>
      <c r="AE24" s="2"/>
      <c r="AF24" s="9"/>
      <c r="AG24" s="9"/>
      <c r="AH24" s="88"/>
      <c r="AI24" s="88"/>
      <c r="AJ24" s="88"/>
      <c r="AK24" s="36"/>
      <c r="AL24" s="6"/>
      <c r="AM24" s="6"/>
      <c r="AN24" s="6"/>
      <c r="AO24" s="6"/>
    </row>
    <row r="25" spans="1:41" x14ac:dyDescent="0.2">
      <c r="A25" s="4">
        <f t="shared" si="5"/>
        <v>8</v>
      </c>
      <c r="B25" s="3" t="s">
        <v>7</v>
      </c>
      <c r="C25" s="3" t="s">
        <v>217</v>
      </c>
      <c r="D25" s="3" t="s">
        <v>299</v>
      </c>
      <c r="E25" s="3" t="s">
        <v>144</v>
      </c>
      <c r="F25" s="3" t="s">
        <v>143</v>
      </c>
      <c r="G25" s="3" t="s">
        <v>110</v>
      </c>
      <c r="H25" s="3" t="s">
        <v>191</v>
      </c>
      <c r="I25" s="14"/>
      <c r="J25" s="2" t="s">
        <v>315</v>
      </c>
      <c r="K25" s="22"/>
      <c r="L25" s="22"/>
      <c r="M25" s="22"/>
      <c r="N25" s="22"/>
      <c r="O25" s="7">
        <f t="shared" si="6"/>
        <v>44389</v>
      </c>
      <c r="P25" s="25">
        <v>44434</v>
      </c>
      <c r="Q25" s="7">
        <f>Q24+35</f>
        <v>44445</v>
      </c>
      <c r="R25" s="16"/>
      <c r="S25" s="7">
        <v>44660</v>
      </c>
      <c r="T25" s="16"/>
      <c r="U25" s="16"/>
      <c r="V25" s="3">
        <f>V24+35</f>
        <v>44684</v>
      </c>
      <c r="W25" s="16"/>
      <c r="X25" s="9">
        <v>140000</v>
      </c>
      <c r="Y25" s="9"/>
      <c r="Z25" s="2"/>
      <c r="AA25" s="2"/>
      <c r="AB25" s="2"/>
      <c r="AC25" s="2"/>
      <c r="AD25" s="2"/>
      <c r="AE25" s="2"/>
      <c r="AF25" s="9"/>
      <c r="AG25" s="9"/>
      <c r="AH25" s="88"/>
      <c r="AI25" s="88"/>
      <c r="AJ25" s="88"/>
      <c r="AK25" s="36"/>
      <c r="AL25" s="6"/>
      <c r="AM25" s="6"/>
      <c r="AN25" s="6"/>
      <c r="AO25" s="6"/>
    </row>
    <row r="26" spans="1:41" x14ac:dyDescent="0.2">
      <c r="A26" s="4">
        <f t="shared" si="5"/>
        <v>9</v>
      </c>
      <c r="B26" s="141" t="s">
        <v>335</v>
      </c>
      <c r="C26" s="22" t="s">
        <v>175</v>
      </c>
      <c r="D26" s="7" t="s">
        <v>300</v>
      </c>
      <c r="E26" s="7" t="s">
        <v>134</v>
      </c>
      <c r="F26" s="7" t="s">
        <v>135</v>
      </c>
      <c r="G26" s="3" t="s">
        <v>110</v>
      </c>
      <c r="H26" s="140"/>
      <c r="I26" s="14"/>
      <c r="J26" s="22"/>
      <c r="K26" s="22"/>
      <c r="L26" s="22"/>
      <c r="M26" s="22"/>
      <c r="N26" s="22"/>
      <c r="O26" s="102">
        <f>P26-45</f>
        <v>44321</v>
      </c>
      <c r="P26" s="25">
        <v>44366</v>
      </c>
      <c r="Q26" s="25">
        <f>Q22+70</f>
        <v>44383</v>
      </c>
      <c r="R26" s="16"/>
      <c r="S26" s="25">
        <v>44501</v>
      </c>
      <c r="T26" s="16"/>
      <c r="U26" s="16"/>
      <c r="V26" s="3">
        <f>V19+7</f>
        <v>44614</v>
      </c>
      <c r="W26" s="16"/>
      <c r="X26" s="10">
        <v>125000</v>
      </c>
      <c r="Y26" s="10"/>
      <c r="Z26" s="2"/>
      <c r="AA26" s="22" t="s">
        <v>193</v>
      </c>
      <c r="AB26" s="2"/>
      <c r="AC26" s="2"/>
      <c r="AD26" s="2"/>
      <c r="AE26" s="2"/>
      <c r="AF26" s="10"/>
      <c r="AG26" s="10"/>
      <c r="AH26" s="10"/>
      <c r="AI26" s="10"/>
      <c r="AJ26" s="10"/>
      <c r="AK26" s="140" t="s">
        <v>331</v>
      </c>
      <c r="AL26" s="6"/>
      <c r="AM26" s="6"/>
      <c r="AN26" s="6"/>
      <c r="AO26" s="6"/>
    </row>
    <row r="27" spans="1:41" x14ac:dyDescent="0.2">
      <c r="A27" s="4">
        <f t="shared" si="5"/>
        <v>10</v>
      </c>
      <c r="B27" s="141" t="s">
        <v>335</v>
      </c>
      <c r="C27" s="2" t="s">
        <v>43</v>
      </c>
      <c r="D27" s="3" t="s">
        <v>23</v>
      </c>
      <c r="E27" s="2" t="s">
        <v>152</v>
      </c>
      <c r="F27" s="7" t="s">
        <v>176</v>
      </c>
      <c r="G27" s="3" t="s">
        <v>112</v>
      </c>
      <c r="H27" s="3"/>
      <c r="I27" s="30"/>
      <c r="J27" s="7"/>
      <c r="K27" s="7"/>
      <c r="L27" s="7"/>
      <c r="M27" s="7"/>
      <c r="N27" s="7"/>
      <c r="O27" s="7"/>
      <c r="P27" s="19"/>
      <c r="Q27" s="25"/>
      <c r="R27" s="16"/>
      <c r="S27" s="25"/>
      <c r="T27" s="16"/>
      <c r="U27" s="16"/>
      <c r="V27" s="3">
        <v>44681</v>
      </c>
      <c r="W27" s="16"/>
      <c r="X27" s="9">
        <v>80000</v>
      </c>
      <c r="Y27" s="9"/>
      <c r="Z27" s="2" t="s">
        <v>79</v>
      </c>
      <c r="AA27" s="2"/>
      <c r="AB27" s="2"/>
      <c r="AC27" s="2" t="s">
        <v>76</v>
      </c>
      <c r="AD27" s="2" t="s">
        <v>76</v>
      </c>
      <c r="AE27" s="2"/>
      <c r="AF27" s="9"/>
      <c r="AG27" s="9" t="s">
        <v>76</v>
      </c>
      <c r="AH27" s="88"/>
      <c r="AI27" s="88"/>
      <c r="AJ27" s="88"/>
      <c r="AK27" s="36"/>
      <c r="AL27" s="6"/>
      <c r="AM27" s="6"/>
      <c r="AN27" s="6"/>
      <c r="AO27" s="6"/>
    </row>
    <row r="28" spans="1:41" x14ac:dyDescent="0.2">
      <c r="A28" s="4">
        <f t="shared" si="5"/>
        <v>11</v>
      </c>
      <c r="B28" s="141" t="s">
        <v>336</v>
      </c>
      <c r="C28" s="47" t="s">
        <v>332</v>
      </c>
      <c r="D28" s="48" t="s">
        <v>333</v>
      </c>
      <c r="E28" s="47" t="s">
        <v>338</v>
      </c>
      <c r="F28" s="47" t="s">
        <v>334</v>
      </c>
      <c r="G28" s="48"/>
      <c r="H28" s="3"/>
      <c r="I28" s="7"/>
      <c r="J28" s="2"/>
      <c r="K28" s="22"/>
      <c r="L28" s="22"/>
      <c r="M28" s="22"/>
      <c r="N28" s="22"/>
      <c r="O28" s="22"/>
      <c r="P28" s="22"/>
      <c r="Q28" s="22"/>
      <c r="R28" s="2"/>
      <c r="S28" s="1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/>
      <c r="AH28" s="2"/>
      <c r="AI28" s="2"/>
      <c r="AJ28" s="2"/>
      <c r="AK28" s="2"/>
    </row>
    <row r="29" spans="1:41" x14ac:dyDescent="0.2">
      <c r="A29" s="4">
        <f t="shared" si="5"/>
        <v>12</v>
      </c>
      <c r="B29" s="141" t="s">
        <v>336</v>
      </c>
      <c r="C29" s="47" t="s">
        <v>179</v>
      </c>
      <c r="D29" s="48" t="s">
        <v>2</v>
      </c>
      <c r="E29" s="47" t="s">
        <v>189</v>
      </c>
      <c r="F29" s="47" t="s">
        <v>190</v>
      </c>
      <c r="G29" s="48" t="s">
        <v>112</v>
      </c>
      <c r="H29" s="3"/>
      <c r="I29" s="2" t="s">
        <v>330</v>
      </c>
      <c r="J29" s="2"/>
      <c r="K29" s="22"/>
      <c r="L29" s="22"/>
      <c r="M29" s="22"/>
      <c r="N29" s="22"/>
      <c r="O29" s="22"/>
      <c r="P29" s="22"/>
      <c r="Q29" s="22"/>
      <c r="R29" s="2"/>
      <c r="S29" s="19"/>
      <c r="T29" s="2"/>
      <c r="U29" s="2"/>
      <c r="V29" s="2"/>
      <c r="W29" s="2"/>
      <c r="X29" s="2"/>
      <c r="Y29" s="2"/>
      <c r="Z29" s="2"/>
      <c r="AA29" s="2"/>
      <c r="AB29" s="2"/>
      <c r="AC29" s="2" t="s">
        <v>76</v>
      </c>
      <c r="AD29" s="2"/>
      <c r="AE29" s="2"/>
      <c r="AF29" s="2"/>
      <c r="AG29" s="9" t="s">
        <v>76</v>
      </c>
      <c r="AH29" s="2"/>
      <c r="AI29" s="2"/>
      <c r="AJ29" s="2"/>
      <c r="AK29" s="2"/>
    </row>
    <row r="30" spans="1:41" x14ac:dyDescent="0.2">
      <c r="A30" s="4">
        <f t="shared" si="5"/>
        <v>13</v>
      </c>
      <c r="B30" s="142" t="s">
        <v>337</v>
      </c>
      <c r="C30" s="3" t="s">
        <v>13</v>
      </c>
      <c r="D30" s="3" t="s">
        <v>26</v>
      </c>
      <c r="E30" s="3" t="s">
        <v>65</v>
      </c>
      <c r="F30" s="3" t="s">
        <v>162</v>
      </c>
      <c r="G30" s="3" t="s">
        <v>110</v>
      </c>
      <c r="H30" s="3"/>
      <c r="I30" s="22" t="s">
        <v>86</v>
      </c>
      <c r="J30" s="22"/>
      <c r="K30" s="22"/>
      <c r="L30" s="22"/>
      <c r="M30" s="22"/>
      <c r="N30" s="22"/>
      <c r="O30" s="22"/>
      <c r="P30" s="22"/>
      <c r="Q30" s="22"/>
      <c r="R30" s="16"/>
      <c r="S30" s="25"/>
      <c r="T30" s="16"/>
      <c r="U30" s="16"/>
      <c r="V30" s="30"/>
      <c r="W30" s="16"/>
      <c r="X30" s="9">
        <v>165000</v>
      </c>
      <c r="Y30" s="9"/>
      <c r="Z30" s="2"/>
      <c r="AA30" s="22" t="s">
        <v>81</v>
      </c>
      <c r="AB30" s="2"/>
      <c r="AC30" s="2" t="s">
        <v>76</v>
      </c>
      <c r="AD30" s="2"/>
      <c r="AE30" s="2"/>
      <c r="AF30" s="9"/>
      <c r="AG30" s="9"/>
      <c r="AH30" s="88"/>
      <c r="AI30" s="88"/>
      <c r="AJ30" s="88"/>
      <c r="AK30" s="36"/>
      <c r="AL30" s="6"/>
      <c r="AM30" s="6"/>
      <c r="AN30" s="6"/>
      <c r="AO30" s="6"/>
    </row>
    <row r="31" spans="1:41" x14ac:dyDescent="0.2">
      <c r="A31" s="4">
        <f t="shared" ref="A31:A32" si="8">A30+1</f>
        <v>14</v>
      </c>
      <c r="B31" s="142" t="s">
        <v>337</v>
      </c>
      <c r="C31" s="3" t="s">
        <v>14</v>
      </c>
      <c r="D31" s="3" t="s">
        <v>28</v>
      </c>
      <c r="E31" s="3" t="s">
        <v>65</v>
      </c>
      <c r="F31" s="3" t="s">
        <v>162</v>
      </c>
      <c r="G31" s="3" t="s">
        <v>110</v>
      </c>
      <c r="H31" s="3"/>
      <c r="I31" s="22" t="s">
        <v>86</v>
      </c>
      <c r="J31" s="22"/>
      <c r="K31" s="22"/>
      <c r="L31" s="22"/>
      <c r="M31" s="22"/>
      <c r="N31" s="22"/>
      <c r="O31" s="22"/>
      <c r="P31" s="22"/>
      <c r="Q31" s="22"/>
      <c r="R31" s="16"/>
      <c r="S31" s="25"/>
      <c r="T31" s="16"/>
      <c r="U31" s="16"/>
      <c r="V31" s="30"/>
      <c r="W31" s="16"/>
      <c r="X31" s="9">
        <v>155000</v>
      </c>
      <c r="Y31" s="9"/>
      <c r="Z31" s="2"/>
      <c r="AA31" s="22" t="s">
        <v>193</v>
      </c>
      <c r="AB31" s="2"/>
      <c r="AC31" s="2" t="s">
        <v>76</v>
      </c>
      <c r="AD31" s="2"/>
      <c r="AE31" s="2"/>
      <c r="AF31" s="9"/>
      <c r="AG31" s="9"/>
      <c r="AH31" s="88"/>
      <c r="AI31" s="88"/>
      <c r="AJ31" s="88"/>
      <c r="AK31" s="36"/>
      <c r="AL31" s="6"/>
      <c r="AM31" s="6"/>
      <c r="AN31" s="6"/>
      <c r="AO31" s="6"/>
    </row>
    <row r="32" spans="1:41" x14ac:dyDescent="0.2">
      <c r="A32" s="4">
        <f t="shared" si="8"/>
        <v>15</v>
      </c>
      <c r="B32" s="142" t="s">
        <v>337</v>
      </c>
      <c r="C32" s="3" t="s">
        <v>15</v>
      </c>
      <c r="D32" s="3" t="s">
        <v>235</v>
      </c>
      <c r="E32" s="3" t="s">
        <v>65</v>
      </c>
      <c r="F32" s="3" t="s">
        <v>162</v>
      </c>
      <c r="G32" s="3" t="s">
        <v>110</v>
      </c>
      <c r="H32" s="3"/>
      <c r="I32" s="22" t="s">
        <v>86</v>
      </c>
      <c r="J32" s="22"/>
      <c r="K32" s="22"/>
      <c r="L32" s="22"/>
      <c r="M32" s="22"/>
      <c r="N32" s="22"/>
      <c r="O32" s="22"/>
      <c r="P32" s="22"/>
      <c r="Q32" s="22"/>
      <c r="R32" s="16"/>
      <c r="S32" s="25"/>
      <c r="T32" s="16"/>
      <c r="U32" s="16"/>
      <c r="V32" s="30"/>
      <c r="W32" s="16"/>
      <c r="X32" s="9">
        <v>165000</v>
      </c>
      <c r="Y32" s="9"/>
      <c r="Z32" s="2"/>
      <c r="AA32" s="22" t="s">
        <v>193</v>
      </c>
      <c r="AB32" s="2"/>
      <c r="AC32" s="2" t="s">
        <v>76</v>
      </c>
      <c r="AD32" s="2"/>
      <c r="AE32" s="2"/>
      <c r="AF32" s="9"/>
      <c r="AG32" s="9"/>
      <c r="AH32" s="88"/>
      <c r="AI32" s="88"/>
      <c r="AJ32" s="88"/>
      <c r="AK32" s="36"/>
      <c r="AL32" s="6"/>
      <c r="AM32" s="6"/>
      <c r="AN32" s="6"/>
      <c r="AO32" s="6"/>
    </row>
    <row r="33" spans="1:41" x14ac:dyDescent="0.2">
      <c r="A33" s="4" t="s">
        <v>103</v>
      </c>
      <c r="B33" s="3" t="s">
        <v>12</v>
      </c>
      <c r="C33" s="2" t="s">
        <v>104</v>
      </c>
      <c r="D33" s="3" t="s">
        <v>301</v>
      </c>
      <c r="E33" s="3" t="s">
        <v>134</v>
      </c>
      <c r="F33" s="3" t="s">
        <v>135</v>
      </c>
      <c r="G33" s="3" t="s">
        <v>111</v>
      </c>
      <c r="H33" s="3"/>
      <c r="I33" s="22" t="s">
        <v>108</v>
      </c>
      <c r="J33" s="22"/>
      <c r="K33" s="22"/>
      <c r="L33" s="22"/>
      <c r="M33" s="22"/>
      <c r="N33" s="22"/>
      <c r="O33" s="22"/>
      <c r="P33" s="7"/>
      <c r="Q33" s="22"/>
      <c r="R33" s="16"/>
      <c r="S33" s="19"/>
      <c r="T33" s="16"/>
      <c r="U33" s="16"/>
      <c r="V33" s="14"/>
      <c r="W33" s="16"/>
      <c r="X33" s="22"/>
      <c r="Y33" s="22"/>
      <c r="Z33" s="2"/>
      <c r="AA33" s="2"/>
      <c r="AB33" s="2"/>
      <c r="AC33" s="2"/>
      <c r="AD33" s="14"/>
      <c r="AE33" s="2"/>
      <c r="AF33" s="14"/>
      <c r="AG33" s="14"/>
      <c r="AH33" s="89"/>
      <c r="AI33" s="89"/>
      <c r="AJ33" s="89"/>
      <c r="AK33" s="74"/>
      <c r="AL33" s="6"/>
      <c r="AM33" s="6"/>
      <c r="AN33" s="6"/>
      <c r="AO33" s="6"/>
    </row>
    <row r="34" spans="1:41" x14ac:dyDescent="0.2">
      <c r="A34" s="4" t="s">
        <v>103</v>
      </c>
      <c r="B34" s="3" t="s">
        <v>12</v>
      </c>
      <c r="C34" s="2" t="s">
        <v>106</v>
      </c>
      <c r="D34" s="2" t="s">
        <v>107</v>
      </c>
      <c r="E34" s="3" t="s">
        <v>134</v>
      </c>
      <c r="F34" s="3" t="s">
        <v>135</v>
      </c>
      <c r="G34" s="3" t="s">
        <v>111</v>
      </c>
      <c r="H34" s="3"/>
      <c r="I34" s="22" t="s">
        <v>108</v>
      </c>
      <c r="J34" s="22"/>
      <c r="K34" s="22"/>
      <c r="L34" s="22"/>
      <c r="M34" s="22"/>
      <c r="N34" s="22"/>
      <c r="O34" s="22"/>
      <c r="P34" s="7"/>
      <c r="Q34" s="22"/>
      <c r="R34" s="16"/>
      <c r="S34" s="19"/>
      <c r="T34" s="16"/>
      <c r="U34" s="16"/>
      <c r="V34" s="14"/>
      <c r="W34" s="16"/>
      <c r="X34" s="22"/>
      <c r="Y34" s="22"/>
      <c r="Z34" s="2"/>
      <c r="AA34" s="2"/>
      <c r="AB34" s="2"/>
      <c r="AC34" s="2"/>
      <c r="AD34" s="14"/>
      <c r="AE34" s="2"/>
      <c r="AF34" s="14"/>
      <c r="AG34" s="14"/>
      <c r="AH34" s="89"/>
      <c r="AI34" s="89"/>
      <c r="AJ34" s="89"/>
      <c r="AK34" s="74"/>
      <c r="AL34" s="6"/>
      <c r="AM34" s="6"/>
      <c r="AN34" s="6"/>
      <c r="AO34" s="6"/>
    </row>
    <row r="35" spans="1:41" ht="15" x14ac:dyDescent="0.25">
      <c r="A35" s="4" t="s">
        <v>103</v>
      </c>
      <c r="B35" s="3" t="s">
        <v>12</v>
      </c>
      <c r="C35" s="2" t="s">
        <v>114</v>
      </c>
      <c r="D35" s="3" t="s">
        <v>23</v>
      </c>
      <c r="E35" s="3" t="s">
        <v>134</v>
      </c>
      <c r="F35" s="3" t="s">
        <v>135</v>
      </c>
      <c r="G35" s="3" t="s">
        <v>112</v>
      </c>
      <c r="H35" s="3"/>
      <c r="I35" s="27"/>
      <c r="J35" s="27"/>
      <c r="K35" s="22"/>
      <c r="L35" s="22"/>
      <c r="M35" s="22"/>
      <c r="N35" s="22"/>
      <c r="O35" s="22"/>
      <c r="P35" s="27"/>
      <c r="Q35" s="27"/>
      <c r="R35" s="27"/>
      <c r="S35" s="28"/>
      <c r="T35" s="28"/>
      <c r="U35" s="28"/>
      <c r="V35" s="28"/>
      <c r="W35" s="28"/>
      <c r="X35" s="9">
        <v>80000</v>
      </c>
      <c r="Y35" s="27"/>
      <c r="Z35" s="2" t="s">
        <v>117</v>
      </c>
      <c r="AA35" s="27"/>
      <c r="AB35" s="2" t="s">
        <v>76</v>
      </c>
      <c r="AC35" s="27"/>
      <c r="AD35" s="27"/>
      <c r="AE35" s="27"/>
      <c r="AF35" s="27"/>
      <c r="AG35" s="27"/>
      <c r="AH35" s="90"/>
      <c r="AI35" s="90"/>
      <c r="AJ35" s="90"/>
      <c r="AK35" s="74"/>
      <c r="AL35" s="6"/>
      <c r="AM35" s="6"/>
      <c r="AN35" s="6"/>
      <c r="AO35" s="6"/>
    </row>
    <row r="36" spans="1:41" ht="15" x14ac:dyDescent="0.25">
      <c r="A36" s="4" t="s">
        <v>103</v>
      </c>
      <c r="B36" s="3" t="s">
        <v>12</v>
      </c>
      <c r="C36" s="2" t="s">
        <v>115</v>
      </c>
      <c r="D36" s="3" t="s">
        <v>116</v>
      </c>
      <c r="E36" s="7" t="s">
        <v>155</v>
      </c>
      <c r="F36" s="7" t="s">
        <v>155</v>
      </c>
      <c r="G36" s="3" t="s">
        <v>110</v>
      </c>
      <c r="H36" s="3"/>
      <c r="I36" s="27"/>
      <c r="J36" s="27"/>
      <c r="K36" s="22"/>
      <c r="L36" s="22"/>
      <c r="M36" s="22"/>
      <c r="N36" s="22"/>
      <c r="O36" s="22"/>
      <c r="P36" s="27"/>
      <c r="Q36" s="27"/>
      <c r="R36" s="27"/>
      <c r="S36" s="28"/>
      <c r="T36" s="28"/>
      <c r="U36" s="28"/>
      <c r="V36" s="28"/>
      <c r="W36" s="28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90"/>
      <c r="AI36" s="90"/>
      <c r="AJ36" s="90"/>
      <c r="AK36" s="74"/>
      <c r="AL36" s="6"/>
      <c r="AM36" s="6"/>
      <c r="AN36" s="6"/>
      <c r="AO36" s="6"/>
    </row>
    <row r="37" spans="1:41" ht="15.75" thickBot="1" x14ac:dyDescent="0.3">
      <c r="A37" s="51" t="s">
        <v>103</v>
      </c>
      <c r="B37" s="40" t="s">
        <v>12</v>
      </c>
      <c r="C37" s="45" t="s">
        <v>118</v>
      </c>
      <c r="D37" s="40" t="s">
        <v>116</v>
      </c>
      <c r="E37" s="41" t="s">
        <v>155</v>
      </c>
      <c r="F37" s="41" t="s">
        <v>155</v>
      </c>
      <c r="G37" s="40" t="s">
        <v>110</v>
      </c>
      <c r="H37" s="40"/>
      <c r="I37" s="62"/>
      <c r="J37" s="62"/>
      <c r="K37" s="42"/>
      <c r="L37" s="42"/>
      <c r="M37" s="42"/>
      <c r="N37" s="42"/>
      <c r="O37" s="42"/>
      <c r="P37" s="62"/>
      <c r="Q37" s="62"/>
      <c r="R37" s="62"/>
      <c r="S37" s="63"/>
      <c r="T37" s="63"/>
      <c r="U37" s="63"/>
      <c r="V37" s="63"/>
      <c r="W37" s="63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91"/>
      <c r="AI37" s="91"/>
      <c r="AJ37" s="91"/>
      <c r="AK37" s="75"/>
      <c r="AL37" s="6"/>
      <c r="AM37" s="6"/>
      <c r="AN37" s="6"/>
      <c r="AO37" s="6"/>
    </row>
    <row r="38" spans="1:41" ht="14.25" customHeight="1" x14ac:dyDescent="0.2">
      <c r="A38" s="164" t="s">
        <v>77</v>
      </c>
      <c r="B38" s="165"/>
      <c r="C38" s="168" t="s">
        <v>33</v>
      </c>
      <c r="D38" s="169"/>
      <c r="E38" s="197" t="s">
        <v>163</v>
      </c>
      <c r="F38" s="157" t="s">
        <v>126</v>
      </c>
      <c r="G38" s="162" t="s">
        <v>141</v>
      </c>
      <c r="H38" s="195" t="s">
        <v>123</v>
      </c>
      <c r="I38" s="162" t="s">
        <v>124</v>
      </c>
      <c r="J38" s="162" t="s">
        <v>307</v>
      </c>
      <c r="K38" s="162" t="s">
        <v>192</v>
      </c>
      <c r="L38" s="162" t="s">
        <v>185</v>
      </c>
      <c r="M38" s="162" t="s">
        <v>184</v>
      </c>
      <c r="N38" s="157" t="s">
        <v>196</v>
      </c>
      <c r="O38" s="157" t="s">
        <v>187</v>
      </c>
      <c r="P38" s="162" t="s">
        <v>84</v>
      </c>
      <c r="Q38" s="162" t="s">
        <v>70</v>
      </c>
      <c r="R38" s="162" t="s">
        <v>60</v>
      </c>
      <c r="S38" s="162" t="s">
        <v>61</v>
      </c>
      <c r="T38" s="162" t="s">
        <v>62</v>
      </c>
      <c r="U38" s="162" t="s">
        <v>57</v>
      </c>
      <c r="V38" s="162" t="s">
        <v>58</v>
      </c>
      <c r="W38" s="162" t="s">
        <v>59</v>
      </c>
      <c r="X38" s="162" t="s">
        <v>63</v>
      </c>
      <c r="Y38" s="79"/>
      <c r="Z38" s="162" t="s">
        <v>71</v>
      </c>
      <c r="AA38" s="162" t="s">
        <v>72</v>
      </c>
      <c r="AB38" s="162" t="s">
        <v>73</v>
      </c>
      <c r="AC38" s="162" t="s">
        <v>74</v>
      </c>
      <c r="AD38" s="162" t="s">
        <v>78</v>
      </c>
      <c r="AE38" s="162" t="s">
        <v>122</v>
      </c>
      <c r="AF38" s="162" t="s">
        <v>125</v>
      </c>
      <c r="AG38" s="162" t="s">
        <v>183</v>
      </c>
      <c r="AH38" s="81"/>
      <c r="AI38" s="81"/>
      <c r="AJ38" s="81"/>
      <c r="AK38" s="174" t="s">
        <v>75</v>
      </c>
      <c r="AL38" s="6"/>
      <c r="AM38" s="6"/>
      <c r="AN38" s="6"/>
      <c r="AO38" s="6"/>
    </row>
    <row r="39" spans="1:41" ht="20.25" customHeight="1" thickBot="1" x14ac:dyDescent="0.25">
      <c r="A39" s="166"/>
      <c r="B39" s="167"/>
      <c r="C39" s="170"/>
      <c r="D39" s="171"/>
      <c r="E39" s="198"/>
      <c r="F39" s="158"/>
      <c r="G39" s="163"/>
      <c r="H39" s="196"/>
      <c r="I39" s="163"/>
      <c r="J39" s="163"/>
      <c r="K39" s="163"/>
      <c r="L39" s="163"/>
      <c r="M39" s="163"/>
      <c r="N39" s="158"/>
      <c r="O39" s="158"/>
      <c r="P39" s="163"/>
      <c r="Q39" s="163"/>
      <c r="R39" s="163"/>
      <c r="S39" s="163"/>
      <c r="T39" s="163"/>
      <c r="U39" s="163"/>
      <c r="V39" s="163"/>
      <c r="W39" s="163"/>
      <c r="X39" s="163"/>
      <c r="Y39" s="80"/>
      <c r="Z39" s="163"/>
      <c r="AA39" s="163"/>
      <c r="AB39" s="163"/>
      <c r="AC39" s="163"/>
      <c r="AD39" s="163"/>
      <c r="AE39" s="163"/>
      <c r="AF39" s="163"/>
      <c r="AG39" s="163"/>
      <c r="AH39" s="82"/>
      <c r="AI39" s="82"/>
      <c r="AJ39" s="82"/>
      <c r="AK39" s="175"/>
      <c r="AL39" s="6"/>
      <c r="AM39" s="6"/>
      <c r="AN39" s="6"/>
      <c r="AO39" s="6"/>
    </row>
    <row r="40" spans="1:41" x14ac:dyDescent="0.2">
      <c r="A40" s="52">
        <v>1</v>
      </c>
      <c r="B40" s="48" t="s">
        <v>282</v>
      </c>
      <c r="C40" s="48" t="s">
        <v>10</v>
      </c>
      <c r="D40" s="3" t="s">
        <v>302</v>
      </c>
      <c r="E40" s="48" t="s">
        <v>130</v>
      </c>
      <c r="F40" s="48" t="s">
        <v>159</v>
      </c>
      <c r="G40" s="48" t="s">
        <v>110</v>
      </c>
      <c r="H40" s="48"/>
      <c r="I40" s="53" t="s">
        <v>88</v>
      </c>
      <c r="J40" s="49"/>
      <c r="K40" s="49"/>
      <c r="L40" s="49"/>
      <c r="M40" s="49"/>
      <c r="N40" s="49"/>
      <c r="O40" s="49"/>
      <c r="P40" s="47"/>
      <c r="Q40" s="48">
        <f>Q18+366</f>
        <v>44672</v>
      </c>
      <c r="R40" s="55"/>
      <c r="S40" s="55"/>
      <c r="T40" s="3">
        <f>S18+366</f>
        <v>44912</v>
      </c>
      <c r="U40" s="55"/>
      <c r="V40" s="55"/>
      <c r="W40" s="48">
        <v>45016</v>
      </c>
      <c r="X40" s="56">
        <v>125000</v>
      </c>
      <c r="Y40" s="56"/>
      <c r="Z40" s="47"/>
      <c r="AA40" s="22" t="s">
        <v>193</v>
      </c>
      <c r="AB40" s="47"/>
      <c r="AC40" s="47"/>
      <c r="AD40" s="47"/>
      <c r="AE40" s="47"/>
      <c r="AF40" s="64"/>
      <c r="AG40" s="64"/>
      <c r="AH40" s="92"/>
      <c r="AI40" s="92"/>
      <c r="AJ40" s="92"/>
      <c r="AK40" s="50"/>
      <c r="AL40" s="6"/>
      <c r="AM40" s="6"/>
      <c r="AN40" s="6"/>
      <c r="AO40" s="6"/>
    </row>
    <row r="41" spans="1:41" x14ac:dyDescent="0.2">
      <c r="A41" s="4">
        <f>A40+1</f>
        <v>2</v>
      </c>
      <c r="B41" s="48" t="s">
        <v>282</v>
      </c>
      <c r="C41" s="3" t="s">
        <v>11</v>
      </c>
      <c r="D41" s="3" t="s">
        <v>302</v>
      </c>
      <c r="E41" s="3" t="s">
        <v>130</v>
      </c>
      <c r="F41" s="3" t="s">
        <v>159</v>
      </c>
      <c r="G41" s="3" t="s">
        <v>110</v>
      </c>
      <c r="H41" s="3"/>
      <c r="I41" s="2"/>
      <c r="J41" s="2"/>
      <c r="K41" s="22"/>
      <c r="L41" s="22"/>
      <c r="M41" s="22"/>
      <c r="N41" s="22"/>
      <c r="O41" s="22"/>
      <c r="P41" s="2"/>
      <c r="Q41" s="3">
        <f>Q19+366</f>
        <v>44685</v>
      </c>
      <c r="R41" s="16"/>
      <c r="S41" s="16"/>
      <c r="T41" s="3">
        <f>S19+366</f>
        <v>44949</v>
      </c>
      <c r="U41" s="16"/>
      <c r="V41" s="16"/>
      <c r="W41" s="3">
        <v>45016</v>
      </c>
      <c r="X41" s="10">
        <v>125000</v>
      </c>
      <c r="Y41" s="10"/>
      <c r="Z41" s="2"/>
      <c r="AA41" s="22" t="s">
        <v>193</v>
      </c>
      <c r="AB41" s="2"/>
      <c r="AC41" s="2"/>
      <c r="AD41" s="2"/>
      <c r="AE41" s="2"/>
      <c r="AF41" s="9"/>
      <c r="AG41" s="9"/>
      <c r="AH41" s="9"/>
      <c r="AI41" s="9"/>
      <c r="AJ41" s="9"/>
      <c r="AK41" s="2"/>
      <c r="AL41" s="6"/>
      <c r="AM41" s="6"/>
      <c r="AN41" s="6"/>
      <c r="AO41" s="6"/>
    </row>
    <row r="42" spans="1:41" x14ac:dyDescent="0.2">
      <c r="A42" s="4">
        <f t="shared" ref="A42:A61" si="9">A41+1</f>
        <v>3</v>
      </c>
      <c r="B42" s="48" t="s">
        <v>282</v>
      </c>
      <c r="C42" s="139"/>
      <c r="D42" s="22"/>
      <c r="E42" s="22"/>
      <c r="F42" s="22"/>
      <c r="G42" s="7"/>
      <c r="H42" s="7"/>
      <c r="I42" s="22"/>
      <c r="J42" s="22"/>
      <c r="K42" s="22"/>
      <c r="L42" s="22"/>
      <c r="M42" s="22"/>
      <c r="N42" s="22"/>
      <c r="O42" s="22"/>
      <c r="P42" s="2"/>
      <c r="Q42" s="3">
        <f>Q20+366</f>
        <v>44720</v>
      </c>
      <c r="R42" s="16"/>
      <c r="S42" s="16"/>
      <c r="T42" s="3">
        <f>S20+366</f>
        <v>44984</v>
      </c>
      <c r="U42" s="16"/>
      <c r="V42" s="16"/>
      <c r="W42" s="3">
        <v>45016</v>
      </c>
      <c r="X42" s="10"/>
      <c r="Y42" s="10"/>
      <c r="Z42" s="2"/>
      <c r="AA42" s="2"/>
      <c r="AB42" s="2"/>
      <c r="AC42" s="2"/>
      <c r="AD42" s="2"/>
      <c r="AE42" s="2"/>
      <c r="AF42" s="10"/>
      <c r="AG42" s="10"/>
      <c r="AH42" s="10"/>
      <c r="AI42" s="10"/>
      <c r="AJ42" s="10"/>
      <c r="AK42" s="2"/>
      <c r="AL42" s="6"/>
      <c r="AM42" s="37"/>
      <c r="AN42" s="6"/>
      <c r="AO42" s="37"/>
    </row>
    <row r="43" spans="1:41" x14ac:dyDescent="0.2">
      <c r="A43" s="4">
        <f t="shared" si="9"/>
        <v>4</v>
      </c>
      <c r="B43" s="48" t="s">
        <v>282</v>
      </c>
      <c r="C43" s="139"/>
      <c r="D43" s="22"/>
      <c r="E43" s="22"/>
      <c r="F43" s="22"/>
      <c r="G43" s="7"/>
      <c r="H43" s="7"/>
      <c r="I43" s="22"/>
      <c r="J43" s="22"/>
      <c r="K43" s="22"/>
      <c r="L43" s="22"/>
      <c r="M43" s="22"/>
      <c r="N43" s="22"/>
      <c r="O43" s="22"/>
      <c r="P43" s="2"/>
      <c r="Q43" s="3">
        <f>Q21+366</f>
        <v>44755</v>
      </c>
      <c r="R43" s="16"/>
      <c r="S43" s="16"/>
      <c r="T43" s="3">
        <f>S21+366</f>
        <v>45019</v>
      </c>
      <c r="U43" s="16"/>
      <c r="V43" s="16"/>
      <c r="W43" s="3">
        <v>45046</v>
      </c>
      <c r="X43" s="10"/>
      <c r="Y43" s="10"/>
      <c r="Z43" s="2"/>
      <c r="AA43" s="2"/>
      <c r="AB43" s="2"/>
      <c r="AC43" s="2"/>
      <c r="AD43" s="2"/>
      <c r="AE43" s="2"/>
      <c r="AF43" s="10"/>
      <c r="AG43" s="10"/>
      <c r="AH43" s="10"/>
      <c r="AI43" s="10"/>
      <c r="AJ43" s="10"/>
      <c r="AK43" s="2"/>
      <c r="AL43" s="6"/>
      <c r="AM43" s="6"/>
      <c r="AN43" s="6"/>
      <c r="AO43" s="6"/>
    </row>
    <row r="44" spans="1:41" x14ac:dyDescent="0.2">
      <c r="A44" s="4">
        <f t="shared" si="9"/>
        <v>5</v>
      </c>
      <c r="B44" s="3" t="s">
        <v>7</v>
      </c>
      <c r="C44" s="2" t="s">
        <v>44</v>
      </c>
      <c r="D44" s="3" t="s">
        <v>119</v>
      </c>
      <c r="E44" s="3" t="s">
        <v>130</v>
      </c>
      <c r="F44" s="2" t="s">
        <v>146</v>
      </c>
      <c r="G44" s="3" t="s">
        <v>112</v>
      </c>
      <c r="H44" s="3"/>
      <c r="I44" s="23" t="s">
        <v>54</v>
      </c>
      <c r="J44" s="22"/>
      <c r="K44" s="22"/>
      <c r="L44" s="22"/>
      <c r="M44" s="22"/>
      <c r="N44" s="22"/>
      <c r="O44" s="22"/>
      <c r="P44" s="22"/>
      <c r="Q44" s="3">
        <f>Q22+366</f>
        <v>44679</v>
      </c>
      <c r="R44" s="16"/>
      <c r="S44" s="16"/>
      <c r="T44" s="3">
        <f>S22+366</f>
        <v>44919</v>
      </c>
      <c r="U44" s="16"/>
      <c r="V44" s="16"/>
      <c r="W44" s="3">
        <v>45016</v>
      </c>
      <c r="X44" s="10">
        <v>125000</v>
      </c>
      <c r="Y44" s="10"/>
      <c r="Z44" s="2" t="s">
        <v>80</v>
      </c>
      <c r="AA44" s="2"/>
      <c r="AB44" s="2"/>
      <c r="AC44" s="2"/>
      <c r="AD44" s="2"/>
      <c r="AE44" s="2"/>
      <c r="AF44" s="10"/>
      <c r="AG44" s="10"/>
      <c r="AH44" s="10"/>
      <c r="AI44" s="10"/>
      <c r="AJ44" s="10"/>
      <c r="AK44" s="2"/>
      <c r="AL44" s="6"/>
      <c r="AM44" s="6"/>
      <c r="AN44" s="6"/>
      <c r="AO44" s="6"/>
    </row>
    <row r="45" spans="1:41" x14ac:dyDescent="0.2">
      <c r="A45" s="4">
        <f t="shared" si="9"/>
        <v>6</v>
      </c>
      <c r="B45" s="3" t="s">
        <v>7</v>
      </c>
      <c r="C45" s="2" t="s">
        <v>94</v>
      </c>
      <c r="D45" s="2" t="s">
        <v>304</v>
      </c>
      <c r="E45" s="3" t="s">
        <v>130</v>
      </c>
      <c r="F45" s="2" t="s">
        <v>146</v>
      </c>
      <c r="G45" s="3" t="s">
        <v>110</v>
      </c>
      <c r="H45" s="2"/>
      <c r="I45" s="2"/>
      <c r="J45" s="22"/>
      <c r="K45" s="22"/>
      <c r="L45" s="22"/>
      <c r="M45" s="22"/>
      <c r="N45" s="22"/>
      <c r="O45" s="22"/>
      <c r="P45" s="2"/>
      <c r="Q45" s="3">
        <f>Q26+366</f>
        <v>44749</v>
      </c>
      <c r="R45" s="16"/>
      <c r="S45" s="16"/>
      <c r="T45" s="3">
        <f>S26+366</f>
        <v>44867</v>
      </c>
      <c r="U45" s="16"/>
      <c r="V45" s="16"/>
      <c r="W45" s="3">
        <v>44985</v>
      </c>
      <c r="X45" s="9">
        <v>140000</v>
      </c>
      <c r="Y45" s="9"/>
      <c r="Z45" s="2"/>
      <c r="AA45" s="22" t="s">
        <v>193</v>
      </c>
      <c r="AB45" s="2"/>
      <c r="AC45" s="2"/>
      <c r="AD45" s="2"/>
      <c r="AE45" s="2"/>
      <c r="AF45" s="9"/>
      <c r="AG45" s="9"/>
      <c r="AH45" s="9"/>
      <c r="AI45" s="9"/>
      <c r="AJ45" s="9"/>
      <c r="AK45" s="2"/>
      <c r="AL45" s="6"/>
      <c r="AM45" s="6"/>
      <c r="AN45" s="6"/>
      <c r="AO45" s="6"/>
    </row>
    <row r="46" spans="1:41" x14ac:dyDescent="0.2">
      <c r="A46" s="4">
        <f t="shared" si="9"/>
        <v>7</v>
      </c>
      <c r="B46" s="3" t="s">
        <v>7</v>
      </c>
      <c r="C46" s="2" t="s">
        <v>37</v>
      </c>
      <c r="D46" s="2" t="s">
        <v>304</v>
      </c>
      <c r="E46" s="3" t="s">
        <v>130</v>
      </c>
      <c r="F46" s="2" t="s">
        <v>146</v>
      </c>
      <c r="G46" s="3" t="s">
        <v>110</v>
      </c>
      <c r="H46" s="2"/>
      <c r="I46" s="2"/>
      <c r="J46" s="22"/>
      <c r="K46" s="22"/>
      <c r="L46" s="22"/>
      <c r="M46" s="22"/>
      <c r="N46" s="22"/>
      <c r="O46" s="22"/>
      <c r="P46" s="2"/>
      <c r="Q46" s="3">
        <f>Q24+366</f>
        <v>44776</v>
      </c>
      <c r="R46" s="16"/>
      <c r="S46" s="16"/>
      <c r="T46" s="3">
        <f>S24+366</f>
        <v>44991</v>
      </c>
      <c r="U46" s="16"/>
      <c r="V46" s="16"/>
      <c r="W46" s="3">
        <v>45016</v>
      </c>
      <c r="X46" s="9">
        <v>130000</v>
      </c>
      <c r="Y46" s="9"/>
      <c r="Z46" s="2"/>
      <c r="AA46" s="22" t="s">
        <v>193</v>
      </c>
      <c r="AB46" s="2"/>
      <c r="AC46" s="2"/>
      <c r="AD46" s="2"/>
      <c r="AE46" s="2"/>
      <c r="AF46" s="9"/>
      <c r="AG46" s="9"/>
      <c r="AH46" s="9"/>
      <c r="AI46" s="9"/>
      <c r="AJ46" s="9"/>
      <c r="AK46" s="2"/>
      <c r="AL46" s="6"/>
      <c r="AM46" s="6"/>
      <c r="AN46" s="6"/>
      <c r="AO46" s="6"/>
    </row>
    <row r="47" spans="1:41" x14ac:dyDescent="0.2">
      <c r="A47" s="4">
        <f t="shared" si="9"/>
        <v>8</v>
      </c>
      <c r="B47" s="3" t="s">
        <v>7</v>
      </c>
      <c r="C47" s="2" t="s">
        <v>38</v>
      </c>
      <c r="D47" s="2" t="s">
        <v>304</v>
      </c>
      <c r="E47" s="3" t="s">
        <v>130</v>
      </c>
      <c r="F47" s="2" t="s">
        <v>146</v>
      </c>
      <c r="G47" s="3" t="s">
        <v>110</v>
      </c>
      <c r="H47" s="2"/>
      <c r="I47" s="2"/>
      <c r="J47" s="22"/>
      <c r="K47" s="22"/>
      <c r="L47" s="22"/>
      <c r="M47" s="22"/>
      <c r="N47" s="22"/>
      <c r="O47" s="22"/>
      <c r="P47" s="2"/>
      <c r="Q47" s="3">
        <f>Q25+366</f>
        <v>44811</v>
      </c>
      <c r="R47" s="16"/>
      <c r="S47" s="16"/>
      <c r="T47" s="3">
        <f>S25+366</f>
        <v>45026</v>
      </c>
      <c r="U47" s="16"/>
      <c r="V47" s="16"/>
      <c r="W47" s="3">
        <v>45046</v>
      </c>
      <c r="X47" s="9">
        <v>140000</v>
      </c>
      <c r="Y47" s="9"/>
      <c r="Z47" s="2"/>
      <c r="AA47" s="22" t="s">
        <v>193</v>
      </c>
      <c r="AB47" s="2"/>
      <c r="AC47" s="2"/>
      <c r="AD47" s="2"/>
      <c r="AE47" s="2"/>
      <c r="AF47" s="9"/>
      <c r="AG47" s="9"/>
      <c r="AH47" s="9"/>
      <c r="AI47" s="9"/>
      <c r="AJ47" s="9"/>
      <c r="AK47" s="2"/>
      <c r="AL47" s="6"/>
      <c r="AM47" s="6"/>
      <c r="AN47" s="6"/>
      <c r="AO47" s="6"/>
    </row>
    <row r="48" spans="1:41" x14ac:dyDescent="0.2">
      <c r="A48" s="4">
        <f t="shared" si="9"/>
        <v>9</v>
      </c>
      <c r="B48" s="3" t="s">
        <v>0</v>
      </c>
      <c r="C48" s="2" t="s">
        <v>46</v>
      </c>
      <c r="D48" s="2" t="s">
        <v>304</v>
      </c>
      <c r="E48" s="2" t="s">
        <v>64</v>
      </c>
      <c r="F48" s="3" t="s">
        <v>160</v>
      </c>
      <c r="G48" s="3" t="s">
        <v>110</v>
      </c>
      <c r="H48" s="2"/>
      <c r="I48" s="2"/>
      <c r="J48" s="22"/>
      <c r="K48" s="22"/>
      <c r="L48" s="22"/>
      <c r="M48" s="22"/>
      <c r="N48" s="22"/>
      <c r="O48" s="22"/>
      <c r="P48" s="2"/>
      <c r="Q48" s="3">
        <f>Q26+366</f>
        <v>44749</v>
      </c>
      <c r="R48" s="16"/>
      <c r="S48" s="16"/>
      <c r="T48" s="3">
        <f>S26+366</f>
        <v>44867</v>
      </c>
      <c r="U48" s="16"/>
      <c r="V48" s="16"/>
      <c r="W48" s="3">
        <v>44957</v>
      </c>
      <c r="X48" s="9">
        <v>145000</v>
      </c>
      <c r="Y48" s="9"/>
      <c r="Z48" s="2"/>
      <c r="AA48" s="22" t="s">
        <v>193</v>
      </c>
      <c r="AB48" s="2"/>
      <c r="AC48" s="2"/>
      <c r="AD48" s="2"/>
      <c r="AE48" s="2"/>
      <c r="AF48" s="9"/>
      <c r="AG48" s="9"/>
      <c r="AH48" s="9"/>
      <c r="AI48" s="9"/>
      <c r="AJ48" s="9"/>
      <c r="AK48" s="2"/>
      <c r="AL48" s="6"/>
      <c r="AM48" s="6"/>
      <c r="AN48" s="6"/>
      <c r="AO48" s="6"/>
    </row>
    <row r="49" spans="1:42" x14ac:dyDescent="0.2">
      <c r="A49" s="4">
        <f t="shared" si="9"/>
        <v>10</v>
      </c>
      <c r="B49" s="3" t="s">
        <v>0</v>
      </c>
      <c r="C49" s="8" t="s">
        <v>64</v>
      </c>
      <c r="D49" s="2" t="s">
        <v>304</v>
      </c>
      <c r="E49" s="2" t="s">
        <v>64</v>
      </c>
      <c r="F49" s="2"/>
      <c r="G49" s="3" t="s">
        <v>110</v>
      </c>
      <c r="H49" s="2"/>
      <c r="I49" s="23" t="s">
        <v>54</v>
      </c>
      <c r="J49" s="22"/>
      <c r="K49" s="22"/>
      <c r="L49" s="22"/>
      <c r="M49" s="22"/>
      <c r="N49" s="22"/>
      <c r="O49" s="22"/>
      <c r="P49" s="2"/>
      <c r="Q49" s="3">
        <f t="shared" ref="Q49:Q53" si="10">Q41</f>
        <v>44685</v>
      </c>
      <c r="R49" s="16"/>
      <c r="S49" s="16"/>
      <c r="T49" s="3">
        <f>T41</f>
        <v>44949</v>
      </c>
      <c r="U49" s="16"/>
      <c r="V49" s="16"/>
      <c r="W49" s="2"/>
      <c r="X49" s="11">
        <v>145000</v>
      </c>
      <c r="Y49" s="11"/>
      <c r="Z49" s="2"/>
      <c r="AA49" s="17"/>
      <c r="AB49" s="2"/>
      <c r="AC49" s="2"/>
      <c r="AD49" s="2"/>
      <c r="AE49" s="2"/>
      <c r="AF49" s="11"/>
      <c r="AG49" s="11"/>
      <c r="AH49" s="11"/>
      <c r="AI49" s="11"/>
      <c r="AJ49" s="11"/>
      <c r="AK49" s="2"/>
      <c r="AL49" s="6"/>
      <c r="AM49" s="6"/>
      <c r="AN49" s="6"/>
      <c r="AO49" s="6"/>
    </row>
    <row r="50" spans="1:42" x14ac:dyDescent="0.2">
      <c r="A50" s="4">
        <f t="shared" si="9"/>
        <v>11</v>
      </c>
      <c r="B50" s="3" t="s">
        <v>0</v>
      </c>
      <c r="C50" s="8" t="s">
        <v>64</v>
      </c>
      <c r="D50" s="2" t="s">
        <v>304</v>
      </c>
      <c r="E50" s="2" t="s">
        <v>64</v>
      </c>
      <c r="F50" s="2"/>
      <c r="G50" s="3" t="s">
        <v>110</v>
      </c>
      <c r="H50" s="2"/>
      <c r="I50" s="23" t="s">
        <v>54</v>
      </c>
      <c r="J50" s="22"/>
      <c r="K50" s="22"/>
      <c r="L50" s="22"/>
      <c r="M50" s="22"/>
      <c r="N50" s="22"/>
      <c r="O50" s="22"/>
      <c r="P50" s="2"/>
      <c r="Q50" s="3">
        <f t="shared" si="10"/>
        <v>44720</v>
      </c>
      <c r="R50" s="16"/>
      <c r="S50" s="16"/>
      <c r="T50" s="3">
        <f>T42</f>
        <v>44984</v>
      </c>
      <c r="U50" s="16"/>
      <c r="V50" s="16"/>
      <c r="W50" s="2"/>
      <c r="X50" s="11">
        <v>145000</v>
      </c>
      <c r="Y50" s="11"/>
      <c r="Z50" s="2"/>
      <c r="AA50" s="17"/>
      <c r="AB50" s="2"/>
      <c r="AC50" s="2"/>
      <c r="AD50" s="2"/>
      <c r="AE50" s="2"/>
      <c r="AF50" s="11"/>
      <c r="AG50" s="11"/>
      <c r="AH50" s="11"/>
      <c r="AI50" s="11"/>
      <c r="AJ50" s="11"/>
      <c r="AK50" s="2"/>
      <c r="AL50" s="6"/>
      <c r="AM50" s="6"/>
      <c r="AN50" s="6"/>
      <c r="AO50" s="6"/>
    </row>
    <row r="51" spans="1:42" x14ac:dyDescent="0.2">
      <c r="A51" s="4">
        <f t="shared" si="9"/>
        <v>12</v>
      </c>
      <c r="B51" s="3" t="s">
        <v>0</v>
      </c>
      <c r="C51" s="8" t="s">
        <v>64</v>
      </c>
      <c r="D51" s="2" t="s">
        <v>304</v>
      </c>
      <c r="E51" s="2" t="s">
        <v>64</v>
      </c>
      <c r="F51" s="2"/>
      <c r="G51" s="3" t="s">
        <v>110</v>
      </c>
      <c r="H51" s="2"/>
      <c r="I51" s="23" t="s">
        <v>54</v>
      </c>
      <c r="J51" s="22"/>
      <c r="K51" s="22"/>
      <c r="L51" s="22"/>
      <c r="M51" s="22"/>
      <c r="N51" s="22"/>
      <c r="O51" s="22"/>
      <c r="P51" s="2"/>
      <c r="Q51" s="3">
        <f t="shared" si="10"/>
        <v>44755</v>
      </c>
      <c r="R51" s="16"/>
      <c r="S51" s="16"/>
      <c r="T51" s="3">
        <f>T43</f>
        <v>45019</v>
      </c>
      <c r="U51" s="16"/>
      <c r="V51" s="16"/>
      <c r="W51" s="3"/>
      <c r="X51" s="11">
        <v>145000</v>
      </c>
      <c r="Y51" s="11"/>
      <c r="Z51" s="2"/>
      <c r="AA51" s="17"/>
      <c r="AB51" s="2"/>
      <c r="AC51" s="2"/>
      <c r="AD51" s="2"/>
      <c r="AE51" s="2"/>
      <c r="AF51" s="11"/>
      <c r="AG51" s="11"/>
      <c r="AH51" s="11"/>
      <c r="AI51" s="11"/>
      <c r="AJ51" s="11"/>
      <c r="AK51" s="2"/>
      <c r="AL51" s="6"/>
      <c r="AM51" s="6"/>
      <c r="AN51" s="6"/>
      <c r="AO51" s="6"/>
    </row>
    <row r="52" spans="1:42" x14ac:dyDescent="0.2">
      <c r="A52" s="4">
        <f t="shared" si="9"/>
        <v>13</v>
      </c>
      <c r="B52" s="2" t="s">
        <v>281</v>
      </c>
      <c r="C52" s="49"/>
      <c r="D52" s="49"/>
      <c r="E52" s="49"/>
      <c r="F52" s="49"/>
      <c r="G52" s="54"/>
      <c r="H52" s="7"/>
      <c r="I52" s="22"/>
      <c r="J52" s="22"/>
      <c r="K52" s="22"/>
      <c r="L52" s="22"/>
      <c r="M52" s="22"/>
      <c r="N52" s="22"/>
      <c r="O52" s="22"/>
      <c r="P52" s="22"/>
      <c r="Q52" s="3">
        <f t="shared" si="10"/>
        <v>44679</v>
      </c>
      <c r="R52" s="16"/>
      <c r="S52" s="16"/>
      <c r="T52" s="7">
        <f>Q52+180</f>
        <v>44859</v>
      </c>
      <c r="U52" s="16"/>
      <c r="V52" s="15"/>
      <c r="W52" s="3">
        <v>45016</v>
      </c>
      <c r="X52" s="9">
        <v>90000</v>
      </c>
      <c r="Y52" s="9"/>
      <c r="Z52" s="2" t="s">
        <v>80</v>
      </c>
      <c r="AA52" s="2"/>
      <c r="AB52" s="2"/>
      <c r="AC52" s="2"/>
      <c r="AD52" s="2"/>
      <c r="AE52" s="2"/>
      <c r="AF52" s="9"/>
      <c r="AG52" s="9"/>
      <c r="AH52" s="9"/>
      <c r="AI52" s="9"/>
      <c r="AJ52" s="9"/>
      <c r="AK52" s="2"/>
      <c r="AL52" s="6"/>
      <c r="AM52" s="6"/>
      <c r="AN52" s="6"/>
      <c r="AO52" s="6"/>
    </row>
    <row r="53" spans="1:42" x14ac:dyDescent="0.2">
      <c r="A53" s="4">
        <f t="shared" si="9"/>
        <v>14</v>
      </c>
      <c r="B53" s="2" t="s">
        <v>281</v>
      </c>
      <c r="C53" s="2" t="s">
        <v>230</v>
      </c>
      <c r="D53" s="2" t="s">
        <v>180</v>
      </c>
      <c r="E53" s="2" t="s">
        <v>181</v>
      </c>
      <c r="F53" s="2" t="s">
        <v>279</v>
      </c>
      <c r="G53" s="3" t="s">
        <v>110</v>
      </c>
      <c r="H53" s="1" t="s">
        <v>325</v>
      </c>
      <c r="I53" s="22"/>
      <c r="J53" s="22"/>
      <c r="K53" s="22"/>
      <c r="L53" s="22"/>
      <c r="M53" s="22"/>
      <c r="N53" s="22"/>
      <c r="O53" s="22"/>
      <c r="P53" s="22"/>
      <c r="Q53" s="3">
        <f t="shared" si="10"/>
        <v>44749</v>
      </c>
      <c r="R53" s="16"/>
      <c r="S53" s="16"/>
      <c r="T53" s="7">
        <f>Q53+180</f>
        <v>44929</v>
      </c>
      <c r="U53" s="16"/>
      <c r="V53" s="15"/>
      <c r="W53" s="3"/>
      <c r="X53" s="9"/>
      <c r="Y53" s="9"/>
      <c r="Z53" s="2"/>
      <c r="AA53" s="2"/>
      <c r="AB53" s="2"/>
      <c r="AC53" s="2"/>
      <c r="AD53" s="2"/>
      <c r="AE53" s="2"/>
      <c r="AF53" s="9"/>
      <c r="AG53" s="9"/>
      <c r="AH53" s="9"/>
      <c r="AI53" s="9"/>
      <c r="AJ53" s="9"/>
      <c r="AK53" s="2"/>
      <c r="AL53" s="6"/>
      <c r="AM53" s="6"/>
      <c r="AN53" s="6"/>
      <c r="AO53" s="6"/>
    </row>
    <row r="54" spans="1:42" x14ac:dyDescent="0.2">
      <c r="A54" s="4">
        <f t="shared" si="9"/>
        <v>15</v>
      </c>
      <c r="B54" s="2" t="s">
        <v>281</v>
      </c>
      <c r="C54" s="2" t="s">
        <v>40</v>
      </c>
      <c r="D54" s="3" t="s">
        <v>2</v>
      </c>
      <c r="E54" s="3" t="s">
        <v>130</v>
      </c>
      <c r="F54" s="2" t="s">
        <v>146</v>
      </c>
      <c r="G54" s="3" t="s">
        <v>112</v>
      </c>
      <c r="H54" s="3"/>
      <c r="I54" s="23" t="s">
        <v>54</v>
      </c>
      <c r="J54" s="22"/>
      <c r="K54" s="22"/>
      <c r="L54" s="22"/>
      <c r="M54" s="22"/>
      <c r="N54" s="22"/>
      <c r="O54" s="22"/>
      <c r="P54" s="22"/>
      <c r="Q54" s="7">
        <v>44853</v>
      </c>
      <c r="R54" s="16"/>
      <c r="S54" s="16"/>
      <c r="T54" s="7">
        <f>Q54+180</f>
        <v>45033</v>
      </c>
      <c r="U54" s="16"/>
      <c r="V54" s="15"/>
      <c r="W54" s="3">
        <v>45046</v>
      </c>
      <c r="X54" s="10">
        <v>125000</v>
      </c>
      <c r="Y54" s="10"/>
      <c r="Z54" s="2" t="s">
        <v>80</v>
      </c>
      <c r="AA54" s="2"/>
      <c r="AB54" s="2"/>
      <c r="AC54" s="2"/>
      <c r="AD54" s="2"/>
      <c r="AE54" s="2"/>
      <c r="AF54" s="10"/>
      <c r="AG54" s="10"/>
      <c r="AH54" s="10"/>
      <c r="AI54" s="10"/>
      <c r="AJ54" s="10"/>
      <c r="AK54" s="2"/>
      <c r="AL54" s="6"/>
      <c r="AM54" s="6"/>
      <c r="AN54" s="6"/>
      <c r="AO54" s="6"/>
    </row>
    <row r="55" spans="1:42" x14ac:dyDescent="0.2">
      <c r="A55" s="4">
        <f t="shared" si="9"/>
        <v>16</v>
      </c>
      <c r="B55" s="2" t="s">
        <v>281</v>
      </c>
      <c r="C55" s="2" t="s">
        <v>41</v>
      </c>
      <c r="D55" s="3" t="s">
        <v>2</v>
      </c>
      <c r="E55" s="3" t="s">
        <v>130</v>
      </c>
      <c r="F55" s="2" t="s">
        <v>146</v>
      </c>
      <c r="G55" s="3" t="s">
        <v>112</v>
      </c>
      <c r="H55" s="3"/>
      <c r="I55" s="23" t="s">
        <v>54</v>
      </c>
      <c r="J55" s="22"/>
      <c r="K55" s="22"/>
      <c r="L55" s="22"/>
      <c r="M55" s="22"/>
      <c r="N55" s="22"/>
      <c r="O55" s="22"/>
      <c r="P55" s="22"/>
      <c r="Q55" s="7">
        <v>44854</v>
      </c>
      <c r="R55" s="16"/>
      <c r="S55" s="16"/>
      <c r="T55" s="7">
        <f>Q55+210</f>
        <v>45064</v>
      </c>
      <c r="U55" s="16"/>
      <c r="V55" s="15"/>
      <c r="W55" s="3">
        <v>45077</v>
      </c>
      <c r="X55" s="10">
        <v>125000</v>
      </c>
      <c r="Y55" s="10"/>
      <c r="Z55" s="2" t="s">
        <v>80</v>
      </c>
      <c r="AA55" s="2"/>
      <c r="AB55" s="2"/>
      <c r="AC55" s="2"/>
      <c r="AD55" s="2"/>
      <c r="AE55" s="2"/>
      <c r="AF55" s="10"/>
      <c r="AG55" s="10"/>
      <c r="AH55" s="10"/>
      <c r="AI55" s="10"/>
      <c r="AJ55" s="10"/>
      <c r="AK55" s="2"/>
      <c r="AL55" s="6"/>
      <c r="AM55" s="6"/>
      <c r="AN55" s="6"/>
      <c r="AO55" s="6"/>
    </row>
    <row r="56" spans="1:42" x14ac:dyDescent="0.2">
      <c r="A56" s="4">
        <f>A55+1</f>
        <v>17</v>
      </c>
      <c r="B56" s="3" t="s">
        <v>12</v>
      </c>
      <c r="C56" s="8" t="s">
        <v>100</v>
      </c>
      <c r="D56" s="2" t="s">
        <v>305</v>
      </c>
      <c r="E56" s="2" t="s">
        <v>169</v>
      </c>
      <c r="F56" s="2" t="s">
        <v>170</v>
      </c>
      <c r="G56" s="3" t="s">
        <v>110</v>
      </c>
      <c r="H56" s="2"/>
      <c r="I56" s="23" t="s">
        <v>54</v>
      </c>
      <c r="J56" s="22"/>
      <c r="K56" s="22"/>
      <c r="L56" s="22"/>
      <c r="M56" s="22"/>
      <c r="N56" s="22"/>
      <c r="O56" s="22"/>
      <c r="P56" s="22"/>
      <c r="Q56" s="19"/>
      <c r="R56" s="16"/>
      <c r="S56" s="16"/>
      <c r="T56" s="19"/>
      <c r="U56" s="16"/>
      <c r="V56" s="16"/>
      <c r="W56" s="2"/>
      <c r="X56" s="11">
        <v>155000</v>
      </c>
      <c r="Y56" s="11"/>
      <c r="Z56" s="2"/>
      <c r="AA56" s="17"/>
      <c r="AB56" s="2"/>
      <c r="AC56" s="2"/>
      <c r="AD56" s="2"/>
      <c r="AE56" s="2"/>
      <c r="AF56" s="11"/>
      <c r="AG56" s="11"/>
      <c r="AH56" s="11"/>
      <c r="AI56" s="11"/>
      <c r="AJ56" s="11"/>
      <c r="AK56" s="2"/>
      <c r="AL56" s="6"/>
      <c r="AM56" s="6"/>
      <c r="AN56" s="6"/>
      <c r="AO56" s="6"/>
    </row>
    <row r="57" spans="1:42" x14ac:dyDescent="0.2">
      <c r="A57" s="4">
        <f t="shared" si="9"/>
        <v>18</v>
      </c>
      <c r="B57" s="3" t="s">
        <v>12</v>
      </c>
      <c r="C57" s="8" t="s">
        <v>101</v>
      </c>
      <c r="D57" s="2" t="s">
        <v>305</v>
      </c>
      <c r="E57" s="2" t="s">
        <v>169</v>
      </c>
      <c r="F57" s="2" t="s">
        <v>170</v>
      </c>
      <c r="G57" s="3" t="s">
        <v>110</v>
      </c>
      <c r="H57" s="2"/>
      <c r="I57" s="23" t="s">
        <v>54</v>
      </c>
      <c r="J57" s="22"/>
      <c r="K57" s="22"/>
      <c r="L57" s="22"/>
      <c r="M57" s="22"/>
      <c r="N57" s="22"/>
      <c r="O57" s="22"/>
      <c r="P57" s="22"/>
      <c r="Q57" s="19"/>
      <c r="R57" s="16"/>
      <c r="S57" s="16"/>
      <c r="T57" s="19"/>
      <c r="U57" s="16"/>
      <c r="V57" s="16"/>
      <c r="W57" s="2"/>
      <c r="X57" s="11">
        <v>155000</v>
      </c>
      <c r="Y57" s="11"/>
      <c r="Z57" s="2"/>
      <c r="AA57" s="17"/>
      <c r="AB57" s="2"/>
      <c r="AC57" s="2"/>
      <c r="AD57" s="2"/>
      <c r="AE57" s="2"/>
      <c r="AF57" s="11"/>
      <c r="AG57" s="11"/>
      <c r="AH57" s="11"/>
      <c r="AI57" s="11"/>
      <c r="AJ57" s="11"/>
      <c r="AK57" s="2"/>
      <c r="AL57" s="6"/>
      <c r="AM57" s="6"/>
      <c r="AN57" s="6"/>
      <c r="AO57" s="6"/>
    </row>
    <row r="58" spans="1:42" x14ac:dyDescent="0.2">
      <c r="A58" s="4">
        <f t="shared" si="9"/>
        <v>19</v>
      </c>
      <c r="B58" s="3" t="s">
        <v>12</v>
      </c>
      <c r="C58" s="138" t="s">
        <v>92</v>
      </c>
      <c r="D58" s="2" t="s">
        <v>305</v>
      </c>
      <c r="E58" s="2" t="s">
        <v>167</v>
      </c>
      <c r="F58" s="2" t="s">
        <v>168</v>
      </c>
      <c r="G58" s="3" t="s">
        <v>110</v>
      </c>
      <c r="H58" s="2"/>
      <c r="I58" s="22"/>
      <c r="J58" s="22"/>
      <c r="K58" s="22"/>
      <c r="L58" s="22"/>
      <c r="M58" s="22"/>
      <c r="N58" s="22"/>
      <c r="O58" s="22"/>
      <c r="P58" s="22"/>
      <c r="Q58" s="19"/>
      <c r="R58" s="16"/>
      <c r="S58" s="16"/>
      <c r="T58" s="19"/>
      <c r="U58" s="16"/>
      <c r="V58" s="16"/>
      <c r="W58" s="2"/>
      <c r="X58" s="11"/>
      <c r="Y58" s="11"/>
      <c r="Z58" s="2"/>
      <c r="AA58" s="17"/>
      <c r="AB58" s="2"/>
      <c r="AC58" s="2"/>
      <c r="AD58" s="2"/>
      <c r="AE58" s="2"/>
      <c r="AF58" s="11"/>
      <c r="AG58" s="11"/>
      <c r="AH58" s="11"/>
      <c r="AI58" s="11"/>
      <c r="AJ58" s="11"/>
      <c r="AK58" s="2"/>
      <c r="AL58" s="6"/>
      <c r="AM58" s="6"/>
      <c r="AN58" s="6"/>
      <c r="AO58" s="6"/>
    </row>
    <row r="59" spans="1:42" x14ac:dyDescent="0.2">
      <c r="A59" s="4">
        <f t="shared" si="9"/>
        <v>20</v>
      </c>
      <c r="B59" s="3" t="s">
        <v>12</v>
      </c>
      <c r="C59" s="138" t="s">
        <v>93</v>
      </c>
      <c r="D59" s="2" t="s">
        <v>305</v>
      </c>
      <c r="E59" s="2" t="s">
        <v>167</v>
      </c>
      <c r="F59" s="2" t="s">
        <v>168</v>
      </c>
      <c r="G59" s="3" t="s">
        <v>110</v>
      </c>
      <c r="H59" s="2"/>
      <c r="I59" s="22"/>
      <c r="J59" s="22"/>
      <c r="K59" s="22"/>
      <c r="L59" s="22"/>
      <c r="M59" s="22"/>
      <c r="N59" s="22"/>
      <c r="O59" s="22"/>
      <c r="P59" s="22"/>
      <c r="Q59" s="19"/>
      <c r="R59" s="16"/>
      <c r="S59" s="16"/>
      <c r="T59" s="19"/>
      <c r="U59" s="16"/>
      <c r="V59" s="16"/>
      <c r="W59" s="2"/>
      <c r="X59" s="11">
        <v>155000</v>
      </c>
      <c r="Y59" s="11"/>
      <c r="Z59" s="2"/>
      <c r="AA59" s="17"/>
      <c r="AB59" s="2"/>
      <c r="AC59" s="2"/>
      <c r="AD59" s="2"/>
      <c r="AE59" s="2"/>
      <c r="AF59" s="11"/>
      <c r="AG59" s="11"/>
      <c r="AH59" s="11"/>
      <c r="AI59" s="11"/>
      <c r="AJ59" s="11"/>
      <c r="AK59" s="2"/>
      <c r="AL59" s="6"/>
      <c r="AM59" s="6"/>
      <c r="AN59" s="6"/>
      <c r="AO59" s="6"/>
    </row>
    <row r="60" spans="1:42" x14ac:dyDescent="0.2">
      <c r="A60" s="4">
        <f t="shared" si="9"/>
        <v>21</v>
      </c>
      <c r="B60" s="3" t="s">
        <v>12</v>
      </c>
      <c r="C60" s="29" t="s">
        <v>113</v>
      </c>
      <c r="D60" s="3" t="s">
        <v>306</v>
      </c>
      <c r="E60" s="3" t="s">
        <v>134</v>
      </c>
      <c r="F60" s="3" t="s">
        <v>135</v>
      </c>
      <c r="G60" s="3" t="s">
        <v>110</v>
      </c>
      <c r="H60" s="3"/>
      <c r="I60" s="23" t="s">
        <v>54</v>
      </c>
      <c r="J60" s="22"/>
      <c r="K60" s="22"/>
      <c r="L60" s="22"/>
      <c r="M60" s="22"/>
      <c r="N60" s="22"/>
      <c r="O60" s="22"/>
      <c r="P60" s="22" t="s">
        <v>99</v>
      </c>
      <c r="Q60" s="19"/>
      <c r="R60" s="16"/>
      <c r="S60" s="16"/>
      <c r="T60" s="19"/>
      <c r="U60" s="16"/>
      <c r="V60" s="16"/>
      <c r="W60" s="2"/>
      <c r="X60" s="10">
        <v>125000</v>
      </c>
      <c r="Y60" s="10"/>
      <c r="Z60" s="2"/>
      <c r="AA60" s="22" t="s">
        <v>193</v>
      </c>
      <c r="AB60" s="2"/>
      <c r="AC60" s="2"/>
      <c r="AD60" s="2"/>
      <c r="AE60" s="2"/>
      <c r="AF60" s="10"/>
      <c r="AG60" s="10"/>
      <c r="AH60" s="10"/>
      <c r="AI60" s="10"/>
      <c r="AJ60" s="10"/>
      <c r="AK60" s="2"/>
      <c r="AL60" s="6"/>
      <c r="AM60" s="6"/>
      <c r="AN60" s="6"/>
      <c r="AO60" s="6"/>
    </row>
    <row r="61" spans="1:42" ht="15" thickBot="1" x14ac:dyDescent="0.25">
      <c r="A61" s="51">
        <f t="shared" si="9"/>
        <v>22</v>
      </c>
      <c r="B61" s="40" t="s">
        <v>12</v>
      </c>
      <c r="C61" s="65" t="s">
        <v>47</v>
      </c>
      <c r="D61" s="40" t="s">
        <v>98</v>
      </c>
      <c r="E61" s="40" t="s">
        <v>134</v>
      </c>
      <c r="F61" s="40" t="s">
        <v>135</v>
      </c>
      <c r="G61" s="40" t="s">
        <v>110</v>
      </c>
      <c r="H61" s="40"/>
      <c r="I61" s="40"/>
      <c r="J61" s="41"/>
      <c r="K61" s="41"/>
      <c r="L61" s="41"/>
      <c r="M61" s="41"/>
      <c r="N61" s="41"/>
      <c r="O61" s="41"/>
      <c r="P61" s="42" t="s">
        <v>99</v>
      </c>
      <c r="Q61" s="43"/>
      <c r="R61" s="44"/>
      <c r="S61" s="44"/>
      <c r="T61" s="43"/>
      <c r="U61" s="44"/>
      <c r="V61" s="44"/>
      <c r="W61" s="45"/>
      <c r="X61" s="46">
        <v>125000</v>
      </c>
      <c r="Y61" s="46"/>
      <c r="Z61" s="45"/>
      <c r="AA61" s="45" t="s">
        <v>81</v>
      </c>
      <c r="AB61" s="45"/>
      <c r="AC61" s="45"/>
      <c r="AD61" s="45"/>
      <c r="AE61" s="45"/>
      <c r="AF61" s="46"/>
      <c r="AG61" s="46"/>
      <c r="AH61" s="46"/>
      <c r="AI61" s="46"/>
      <c r="AJ61" s="46"/>
      <c r="AK61" s="45"/>
      <c r="AL61" s="6"/>
      <c r="AM61" s="6"/>
      <c r="AN61" s="6"/>
      <c r="AO61" s="6"/>
    </row>
    <row r="62" spans="1:42" ht="15.75" customHeight="1" x14ac:dyDescent="0.2">
      <c r="A62" s="191" t="s">
        <v>50</v>
      </c>
      <c r="B62" s="192"/>
      <c r="C62" s="192"/>
      <c r="D62" s="66"/>
      <c r="E62" s="162" t="s">
        <v>163</v>
      </c>
      <c r="F62" s="162" t="s">
        <v>126</v>
      </c>
      <c r="G62" s="162" t="s">
        <v>141</v>
      </c>
      <c r="H62" s="66"/>
      <c r="I62" s="66"/>
      <c r="J62" s="66"/>
      <c r="K62" s="199" t="s">
        <v>192</v>
      </c>
      <c r="L62" s="67"/>
      <c r="M62" s="67"/>
      <c r="N62" s="67"/>
      <c r="O62" s="67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162" t="s">
        <v>71</v>
      </c>
      <c r="AA62" s="162" t="s">
        <v>72</v>
      </c>
      <c r="AB62" s="162" t="s">
        <v>73</v>
      </c>
      <c r="AC62" s="162" t="s">
        <v>74</v>
      </c>
      <c r="AD62" s="162" t="s">
        <v>78</v>
      </c>
      <c r="AE62" s="162" t="s">
        <v>122</v>
      </c>
      <c r="AF62" s="162" t="s">
        <v>125</v>
      </c>
      <c r="AG62" s="162" t="s">
        <v>183</v>
      </c>
      <c r="AH62" s="85"/>
      <c r="AI62" s="85"/>
      <c r="AJ62" s="85"/>
      <c r="AK62" s="68"/>
      <c r="AL62" s="6"/>
      <c r="AM62" s="6"/>
      <c r="AN62" s="6"/>
      <c r="AO62" s="6"/>
      <c r="AP62" s="6"/>
    </row>
    <row r="63" spans="1:42" ht="15.75" customHeight="1" thickBot="1" x14ac:dyDescent="0.25">
      <c r="A63" s="193"/>
      <c r="B63" s="194"/>
      <c r="C63" s="194"/>
      <c r="D63" s="69"/>
      <c r="E63" s="163"/>
      <c r="F63" s="163"/>
      <c r="G63" s="163"/>
      <c r="H63" s="69"/>
      <c r="I63" s="69"/>
      <c r="J63" s="69"/>
      <c r="K63" s="200"/>
      <c r="L63" s="70"/>
      <c r="M63" s="70"/>
      <c r="N63" s="70"/>
      <c r="O63" s="70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63"/>
      <c r="AA63" s="163"/>
      <c r="AB63" s="163"/>
      <c r="AC63" s="163"/>
      <c r="AD63" s="163"/>
      <c r="AE63" s="163"/>
      <c r="AF63" s="163"/>
      <c r="AG63" s="163"/>
      <c r="AH63" s="86"/>
      <c r="AI63" s="86"/>
      <c r="AJ63" s="86"/>
      <c r="AK63" s="71"/>
      <c r="AL63" s="6"/>
      <c r="AM63" s="6"/>
      <c r="AN63" s="6"/>
      <c r="AO63" s="6"/>
      <c r="AP63" s="6"/>
    </row>
    <row r="64" spans="1:42" x14ac:dyDescent="0.2">
      <c r="B64" s="47"/>
      <c r="C64" s="2" t="s">
        <v>39</v>
      </c>
      <c r="D64" s="3" t="s">
        <v>45</v>
      </c>
      <c r="E64" s="3" t="s">
        <v>158</v>
      </c>
      <c r="F64" s="3" t="s">
        <v>145</v>
      </c>
      <c r="G64" s="3" t="s">
        <v>112</v>
      </c>
      <c r="H64" s="3"/>
      <c r="I64" s="23" t="s">
        <v>54</v>
      </c>
      <c r="J64" s="129"/>
      <c r="K64" s="73"/>
      <c r="L64" s="49"/>
      <c r="M64" s="49"/>
      <c r="N64" s="49"/>
      <c r="O64" s="49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6"/>
      <c r="AM64" s="6"/>
      <c r="AN64" s="6"/>
      <c r="AO64" s="6"/>
    </row>
    <row r="65" spans="1:41" x14ac:dyDescent="0.2">
      <c r="A65" s="26"/>
      <c r="B65" s="2"/>
      <c r="C65" s="2" t="s">
        <v>48</v>
      </c>
      <c r="D65" s="2" t="s">
        <v>96</v>
      </c>
      <c r="E65" s="3" t="s">
        <v>134</v>
      </c>
      <c r="F65" s="3" t="s">
        <v>135</v>
      </c>
      <c r="G65" s="3" t="s">
        <v>112</v>
      </c>
      <c r="H65" s="2"/>
      <c r="I65" s="2"/>
      <c r="J65" s="2"/>
      <c r="K65" s="17"/>
      <c r="L65" s="22"/>
      <c r="M65" s="22"/>
      <c r="N65" s="22"/>
      <c r="O65" s="2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 t="s">
        <v>76</v>
      </c>
      <c r="AH65" s="2"/>
      <c r="AI65" s="2"/>
      <c r="AJ65" s="2"/>
      <c r="AK65" s="2"/>
      <c r="AL65" s="6"/>
      <c r="AM65" s="6"/>
      <c r="AN65" s="6"/>
      <c r="AO65" s="6"/>
    </row>
    <row r="66" spans="1:41" x14ac:dyDescent="0.2">
      <c r="A66" s="26"/>
      <c r="B66" s="2"/>
      <c r="C66" s="2" t="s">
        <v>49</v>
      </c>
      <c r="D66" s="2" t="s">
        <v>154</v>
      </c>
      <c r="E66" s="2" t="s">
        <v>152</v>
      </c>
      <c r="F66" s="2"/>
      <c r="G66" s="3" t="s">
        <v>112</v>
      </c>
      <c r="H66" s="2"/>
      <c r="I66" s="2"/>
      <c r="J66" s="2"/>
      <c r="K66" s="17"/>
      <c r="L66" s="22"/>
      <c r="M66" s="22"/>
      <c r="N66" s="22"/>
      <c r="O66" s="2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 t="s">
        <v>76</v>
      </c>
      <c r="AC66" s="2"/>
      <c r="AD66" s="2"/>
      <c r="AE66" s="2"/>
      <c r="AF66" s="2"/>
      <c r="AG66" s="2"/>
      <c r="AH66" s="2"/>
      <c r="AI66" s="2"/>
      <c r="AJ66" s="2"/>
      <c r="AK66" s="2"/>
      <c r="AL66" s="6"/>
      <c r="AM66" s="6"/>
      <c r="AN66" s="6"/>
      <c r="AO66" s="6"/>
    </row>
    <row r="67" spans="1:41" x14ac:dyDescent="0.2">
      <c r="A67" s="26"/>
      <c r="B67" s="2"/>
      <c r="C67" s="2" t="s">
        <v>51</v>
      </c>
      <c r="D67" s="2" t="s">
        <v>153</v>
      </c>
      <c r="E67" s="2" t="s">
        <v>152</v>
      </c>
      <c r="F67" s="2"/>
      <c r="G67" s="3" t="s">
        <v>110</v>
      </c>
      <c r="H67" s="2"/>
      <c r="I67" s="2"/>
      <c r="J67" s="2"/>
      <c r="K67" s="17"/>
      <c r="L67" s="22"/>
      <c r="M67" s="22"/>
      <c r="N67" s="22"/>
      <c r="O67" s="2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2" t="s">
        <v>193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6"/>
      <c r="AM67" s="6"/>
      <c r="AN67" s="6"/>
      <c r="AO67" s="6"/>
    </row>
    <row r="68" spans="1:41" x14ac:dyDescent="0.2">
      <c r="A68" s="26"/>
      <c r="B68" s="2"/>
      <c r="C68" s="2" t="s">
        <v>42</v>
      </c>
      <c r="D68" s="3" t="s">
        <v>9</v>
      </c>
      <c r="E68" s="2" t="s">
        <v>152</v>
      </c>
      <c r="F68" s="2"/>
      <c r="G68" s="3" t="s">
        <v>112</v>
      </c>
      <c r="H68" s="2"/>
      <c r="I68" s="2"/>
      <c r="J68" s="2"/>
      <c r="K68" s="17"/>
      <c r="L68" s="22"/>
      <c r="M68" s="22"/>
      <c r="N68" s="22"/>
      <c r="O68" s="2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 t="s">
        <v>76</v>
      </c>
      <c r="AH68" s="2"/>
      <c r="AI68" s="2"/>
      <c r="AJ68" s="2"/>
      <c r="AK68" s="2"/>
      <c r="AL68" s="6"/>
      <c r="AM68" s="6"/>
      <c r="AN68" s="6"/>
      <c r="AO68" s="6"/>
    </row>
    <row r="69" spans="1:41" x14ac:dyDescent="0.2">
      <c r="A69" s="26"/>
      <c r="B69" s="2"/>
      <c r="C69" s="2" t="s">
        <v>89</v>
      </c>
      <c r="D69" s="2" t="s">
        <v>90</v>
      </c>
      <c r="E69" s="3" t="s">
        <v>134</v>
      </c>
      <c r="F69" s="3" t="s">
        <v>135</v>
      </c>
      <c r="G69" s="3" t="s">
        <v>110</v>
      </c>
      <c r="H69" s="2"/>
      <c r="I69" s="2"/>
      <c r="J69" s="2"/>
      <c r="K69" s="17"/>
      <c r="L69" s="22"/>
      <c r="M69" s="22"/>
      <c r="N69" s="22"/>
      <c r="O69" s="2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2" t="s">
        <v>193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6"/>
      <c r="AM69" s="6"/>
      <c r="AN69" s="6"/>
      <c r="AO69" s="6"/>
    </row>
    <row r="70" spans="1:41" x14ac:dyDescent="0.2">
      <c r="A70" s="4"/>
      <c r="B70" s="2"/>
      <c r="C70" s="22" t="s">
        <v>36</v>
      </c>
      <c r="D70" s="2" t="s">
        <v>90</v>
      </c>
      <c r="E70" s="3" t="s">
        <v>134</v>
      </c>
      <c r="F70" s="3" t="s">
        <v>135</v>
      </c>
      <c r="G70" s="3" t="s">
        <v>110</v>
      </c>
      <c r="H70" s="2"/>
      <c r="I70" s="2"/>
      <c r="J70" s="2"/>
      <c r="K70" s="17"/>
      <c r="L70" s="22"/>
      <c r="M70" s="22"/>
      <c r="N70" s="22"/>
      <c r="O70" s="2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2" t="s">
        <v>193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6"/>
      <c r="AM70" s="6"/>
      <c r="AN70" s="6"/>
      <c r="AO70" s="6"/>
    </row>
    <row r="71" spans="1:41" ht="15" x14ac:dyDescent="0.25">
      <c r="A71" s="143" t="s">
        <v>102</v>
      </c>
      <c r="C71" s="47"/>
      <c r="D71" s="47"/>
      <c r="E71" s="47"/>
      <c r="F71" s="47"/>
      <c r="G71" s="47"/>
      <c r="H71" s="6"/>
      <c r="I71" s="6"/>
      <c r="J71" s="6"/>
      <c r="K71" s="32"/>
      <c r="L71" s="32"/>
      <c r="M71" s="32"/>
      <c r="N71" s="32"/>
      <c r="O71" s="3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x14ac:dyDescent="0.25">
      <c r="A72" s="35"/>
      <c r="B72" s="2"/>
      <c r="C72" s="2" t="s">
        <v>319</v>
      </c>
      <c r="D72" s="2" t="s">
        <v>320</v>
      </c>
      <c r="E72" s="3" t="s">
        <v>158</v>
      </c>
      <c r="F72" s="3" t="s">
        <v>145</v>
      </c>
      <c r="G72" s="3" t="s">
        <v>112</v>
      </c>
      <c r="H72" s="6"/>
      <c r="I72" s="6"/>
      <c r="J72" s="6"/>
      <c r="K72" s="32"/>
      <c r="L72" s="32"/>
      <c r="M72" s="32"/>
      <c r="N72" s="32"/>
      <c r="O72" s="3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x14ac:dyDescent="0.25">
      <c r="A73" s="35"/>
      <c r="B73" s="2"/>
      <c r="C73" s="3" t="s">
        <v>217</v>
      </c>
      <c r="D73" s="3" t="s">
        <v>223</v>
      </c>
      <c r="E73" s="3" t="s">
        <v>144</v>
      </c>
      <c r="F73" s="3" t="s">
        <v>143</v>
      </c>
      <c r="G73" s="3" t="s">
        <v>110</v>
      </c>
      <c r="H73" s="6"/>
      <c r="I73" s="6"/>
      <c r="J73" s="6"/>
      <c r="K73" s="32"/>
      <c r="L73" s="32"/>
      <c r="M73" s="32"/>
      <c r="N73" s="32"/>
      <c r="O73" s="3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x14ac:dyDescent="0.25">
      <c r="A74" s="35"/>
      <c r="B74" s="2"/>
      <c r="C74" s="138" t="s">
        <v>56</v>
      </c>
      <c r="D74" s="2" t="s">
        <v>303</v>
      </c>
      <c r="E74" s="2" t="s">
        <v>142</v>
      </c>
      <c r="F74" s="2" t="s">
        <v>173</v>
      </c>
      <c r="G74" s="3" t="s">
        <v>110</v>
      </c>
      <c r="H74" s="6"/>
      <c r="I74" s="6"/>
      <c r="J74" s="6"/>
      <c r="K74" s="32"/>
      <c r="L74" s="32"/>
      <c r="M74" s="32"/>
      <c r="N74" s="32"/>
      <c r="O74" s="3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x14ac:dyDescent="0.2">
      <c r="A75" s="4"/>
      <c r="B75" s="2"/>
      <c r="C75" s="2" t="s">
        <v>55</v>
      </c>
      <c r="D75" s="2" t="s">
        <v>83</v>
      </c>
      <c r="E75" s="2" t="s">
        <v>171</v>
      </c>
      <c r="F75" s="2" t="s">
        <v>172</v>
      </c>
      <c r="G75" s="3" t="s">
        <v>112</v>
      </c>
      <c r="H75" s="6" t="s">
        <v>326</v>
      </c>
      <c r="I75" s="6"/>
      <c r="J75" s="6"/>
      <c r="K75" s="32"/>
      <c r="L75" s="32"/>
      <c r="M75" s="32"/>
      <c r="N75" s="32"/>
      <c r="O75" s="3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x14ac:dyDescent="0.2">
      <c r="A76" s="4"/>
      <c r="B76" s="2"/>
      <c r="C76" s="2" t="s">
        <v>277</v>
      </c>
      <c r="D76" s="2" t="s">
        <v>275</v>
      </c>
      <c r="E76" s="2" t="s">
        <v>276</v>
      </c>
      <c r="F76" s="2" t="s">
        <v>278</v>
      </c>
      <c r="G76" s="3" t="s">
        <v>110</v>
      </c>
    </row>
    <row r="77" spans="1:41" ht="15" x14ac:dyDescent="0.2">
      <c r="A77" s="125" t="str">
        <f ca="1">CELL("filename")</f>
        <v>C:\Users\tojumu\AppData\Local\Microsoft\Windows\INetCache\Content.Outlook\3N2R7KO5\[2020-2021-2022 Build Addresses Board Presentation 6-22-21.xlsx]Floyd</v>
      </c>
    </row>
  </sheetData>
  <mergeCells count="110">
    <mergeCell ref="X2:X3"/>
    <mergeCell ref="X16:X17"/>
    <mergeCell ref="A62:C63"/>
    <mergeCell ref="E62:E63"/>
    <mergeCell ref="F62:F63"/>
    <mergeCell ref="G62:G63"/>
    <mergeCell ref="P38:P39"/>
    <mergeCell ref="I38:I39"/>
    <mergeCell ref="H38:H39"/>
    <mergeCell ref="E38:E39"/>
    <mergeCell ref="K62:K63"/>
    <mergeCell ref="N2:N3"/>
    <mergeCell ref="N16:N17"/>
    <mergeCell ref="N38:N39"/>
    <mergeCell ref="K2:K3"/>
    <mergeCell ref="L2:L3"/>
    <mergeCell ref="M2:M3"/>
    <mergeCell ref="K16:K17"/>
    <mergeCell ref="L16:L17"/>
    <mergeCell ref="M16:M17"/>
    <mergeCell ref="I16:I17"/>
    <mergeCell ref="V38:V39"/>
    <mergeCell ref="W38:W39"/>
    <mergeCell ref="U2:U3"/>
    <mergeCell ref="AI2:AI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1:D1"/>
    <mergeCell ref="R16:R17"/>
    <mergeCell ref="S16:S17"/>
    <mergeCell ref="T16:T17"/>
    <mergeCell ref="U16:U17"/>
    <mergeCell ref="Q16:Q17"/>
    <mergeCell ref="P2:P3"/>
    <mergeCell ref="P16:P17"/>
    <mergeCell ref="I2:I3"/>
    <mergeCell ref="H2:H3"/>
    <mergeCell ref="H16:H17"/>
    <mergeCell ref="F2:F3"/>
    <mergeCell ref="E2:E3"/>
    <mergeCell ref="E16:E17"/>
    <mergeCell ref="F16:F17"/>
    <mergeCell ref="G16:G17"/>
    <mergeCell ref="R2:R3"/>
    <mergeCell ref="G2:G3"/>
    <mergeCell ref="A16:D17"/>
    <mergeCell ref="O2:O3"/>
    <mergeCell ref="O16:O17"/>
    <mergeCell ref="A2:D3"/>
    <mergeCell ref="S2:S3"/>
    <mergeCell ref="T2:T3"/>
    <mergeCell ref="Q2:Q3"/>
    <mergeCell ref="Q38:Q39"/>
    <mergeCell ref="R38:R39"/>
    <mergeCell ref="S38:S39"/>
    <mergeCell ref="T38:T39"/>
    <mergeCell ref="U38:U39"/>
    <mergeCell ref="F38:F39"/>
    <mergeCell ref="G38:G39"/>
    <mergeCell ref="O38:O39"/>
    <mergeCell ref="K38:K39"/>
    <mergeCell ref="L38:L39"/>
    <mergeCell ref="M38:M39"/>
    <mergeCell ref="J2:J3"/>
    <mergeCell ref="J16:J17"/>
    <mergeCell ref="J38:J39"/>
    <mergeCell ref="A38:B39"/>
    <mergeCell ref="C38:D39"/>
    <mergeCell ref="X38:X39"/>
    <mergeCell ref="V16:V17"/>
    <mergeCell ref="AK2:AK3"/>
    <mergeCell ref="AK16:AK17"/>
    <mergeCell ref="AK38:AK39"/>
    <mergeCell ref="AE2:AE3"/>
    <mergeCell ref="AE16:AE17"/>
    <mergeCell ref="AE38:AE39"/>
    <mergeCell ref="AF2:AF3"/>
    <mergeCell ref="AF16:AF17"/>
    <mergeCell ref="AG2:AG3"/>
    <mergeCell ref="AG16:AG17"/>
    <mergeCell ref="AF38:AF39"/>
    <mergeCell ref="AG38:AG39"/>
    <mergeCell ref="V2:V3"/>
    <mergeCell ref="W2:W3"/>
    <mergeCell ref="Z16:Z17"/>
    <mergeCell ref="AA16:AA17"/>
    <mergeCell ref="W16:W17"/>
    <mergeCell ref="Z2:Z3"/>
    <mergeCell ref="AA2:AA3"/>
    <mergeCell ref="AB2:AB3"/>
    <mergeCell ref="Y2:Y3"/>
    <mergeCell ref="AH2:AH3"/>
    <mergeCell ref="Z1:AG1"/>
    <mergeCell ref="AC2:AC3"/>
    <mergeCell ref="AD2:AD3"/>
    <mergeCell ref="AD16:AD17"/>
    <mergeCell ref="AD38:AD39"/>
    <mergeCell ref="AB16:AB17"/>
    <mergeCell ref="AC16:AC17"/>
    <mergeCell ref="AB38:AB39"/>
    <mergeCell ref="AC38:AC39"/>
    <mergeCell ref="Z38:Z39"/>
    <mergeCell ref="AA38:AA39"/>
    <mergeCell ref="AH16:AH17"/>
  </mergeCells>
  <pageMargins left="0.5" right="0.5" top="0.4" bottom="0.65" header="0.51180555555555596" footer="0.51180555555555596"/>
  <pageSetup paperSize="3" scale="33" orientation="portrait" r:id="rId1"/>
  <headerFooter>
    <oddFooter>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C38"/>
  <sheetViews>
    <sheetView tabSelected="1" topLeftCell="Z1" zoomScale="70" zoomScaleNormal="70" workbookViewId="0">
      <selection activeCell="C1" sqref="C1:D6"/>
    </sheetView>
  </sheetViews>
  <sheetFormatPr defaultRowHeight="14.25" x14ac:dyDescent="0.2"/>
  <cols>
    <col min="1" max="1" width="2.85546875" style="1" customWidth="1"/>
    <col min="2" max="2" width="13.7109375" style="1" bestFit="1" customWidth="1"/>
    <col min="3" max="54" width="16.7109375" style="1" customWidth="1"/>
    <col min="55" max="16384" width="9.140625" style="1"/>
  </cols>
  <sheetData>
    <row r="1" spans="2:55" ht="14.25" customHeight="1" x14ac:dyDescent="0.4">
      <c r="C1" s="204" t="s">
        <v>344</v>
      </c>
      <c r="D1" s="205"/>
      <c r="E1" s="204" t="s">
        <v>345</v>
      </c>
      <c r="F1" s="205"/>
      <c r="G1" s="204" t="s">
        <v>347</v>
      </c>
      <c r="H1" s="219"/>
      <c r="I1" s="205"/>
      <c r="J1" s="204" t="s">
        <v>346</v>
      </c>
      <c r="K1" s="219"/>
      <c r="L1" s="205"/>
      <c r="M1" s="201" t="s">
        <v>348</v>
      </c>
      <c r="N1" s="154"/>
      <c r="O1" s="154"/>
      <c r="W1" s="204" t="s">
        <v>349</v>
      </c>
      <c r="X1" s="205"/>
      <c r="Y1" s="204" t="s">
        <v>350</v>
      </c>
      <c r="Z1" s="205"/>
      <c r="AE1" s="210" t="s">
        <v>351</v>
      </c>
      <c r="AF1" s="211"/>
      <c r="AG1" s="211"/>
      <c r="AH1" s="211"/>
      <c r="AI1" s="212"/>
      <c r="AJ1" s="201" t="s">
        <v>352</v>
      </c>
    </row>
    <row r="2" spans="2:55" ht="14.25" customHeight="1" x14ac:dyDescent="0.4">
      <c r="C2" s="206"/>
      <c r="D2" s="207"/>
      <c r="E2" s="206"/>
      <c r="F2" s="207"/>
      <c r="G2" s="206"/>
      <c r="H2" s="220"/>
      <c r="I2" s="207"/>
      <c r="J2" s="206"/>
      <c r="K2" s="220"/>
      <c r="L2" s="207"/>
      <c r="M2" s="202"/>
      <c r="N2" s="154"/>
      <c r="O2" s="154"/>
      <c r="W2" s="206"/>
      <c r="X2" s="207"/>
      <c r="Y2" s="206"/>
      <c r="Z2" s="207"/>
      <c r="AE2" s="213"/>
      <c r="AF2" s="214"/>
      <c r="AG2" s="214"/>
      <c r="AH2" s="214"/>
      <c r="AI2" s="215"/>
      <c r="AJ2" s="202"/>
    </row>
    <row r="3" spans="2:55" ht="14.25" customHeight="1" x14ac:dyDescent="0.4">
      <c r="C3" s="206"/>
      <c r="D3" s="207"/>
      <c r="E3" s="206"/>
      <c r="F3" s="207"/>
      <c r="G3" s="206"/>
      <c r="H3" s="220"/>
      <c r="I3" s="207"/>
      <c r="J3" s="206"/>
      <c r="K3" s="220"/>
      <c r="L3" s="207"/>
      <c r="M3" s="202"/>
      <c r="N3" s="154"/>
      <c r="O3" s="154"/>
      <c r="W3" s="206"/>
      <c r="X3" s="207"/>
      <c r="Y3" s="206"/>
      <c r="Z3" s="207"/>
      <c r="AE3" s="213"/>
      <c r="AF3" s="214"/>
      <c r="AG3" s="214"/>
      <c r="AH3" s="214"/>
      <c r="AI3" s="215"/>
      <c r="AJ3" s="202"/>
    </row>
    <row r="4" spans="2:55" ht="47.25" customHeight="1" x14ac:dyDescent="0.4">
      <c r="C4" s="206"/>
      <c r="D4" s="207"/>
      <c r="E4" s="206"/>
      <c r="F4" s="207"/>
      <c r="G4" s="206"/>
      <c r="H4" s="220"/>
      <c r="I4" s="207"/>
      <c r="J4" s="206"/>
      <c r="K4" s="220"/>
      <c r="L4" s="207"/>
      <c r="M4" s="202"/>
      <c r="N4" s="154"/>
      <c r="O4" s="154"/>
      <c r="W4" s="206"/>
      <c r="X4" s="207"/>
      <c r="Y4" s="206"/>
      <c r="Z4" s="207"/>
      <c r="AE4" s="213"/>
      <c r="AF4" s="214"/>
      <c r="AG4" s="214"/>
      <c r="AH4" s="214"/>
      <c r="AI4" s="215"/>
      <c r="AJ4" s="202"/>
    </row>
    <row r="5" spans="2:55" ht="14.25" customHeight="1" x14ac:dyDescent="0.4">
      <c r="C5" s="206"/>
      <c r="D5" s="207"/>
      <c r="E5" s="206"/>
      <c r="F5" s="207"/>
      <c r="G5" s="206"/>
      <c r="H5" s="220"/>
      <c r="I5" s="207"/>
      <c r="J5" s="206"/>
      <c r="K5" s="220"/>
      <c r="L5" s="207"/>
      <c r="M5" s="202"/>
      <c r="N5" s="154"/>
      <c r="O5" s="154"/>
      <c r="W5" s="206"/>
      <c r="X5" s="207"/>
      <c r="Y5" s="206"/>
      <c r="Z5" s="207"/>
      <c r="AE5" s="213"/>
      <c r="AF5" s="214"/>
      <c r="AG5" s="214"/>
      <c r="AH5" s="214"/>
      <c r="AI5" s="215"/>
      <c r="AJ5" s="202"/>
    </row>
    <row r="6" spans="2:55" ht="14.25" customHeight="1" thickBot="1" x14ac:dyDescent="0.45">
      <c r="C6" s="208"/>
      <c r="D6" s="209"/>
      <c r="E6" s="208"/>
      <c r="F6" s="209"/>
      <c r="G6" s="208"/>
      <c r="H6" s="221"/>
      <c r="I6" s="209"/>
      <c r="J6" s="208"/>
      <c r="K6" s="221"/>
      <c r="L6" s="209"/>
      <c r="M6" s="203"/>
      <c r="N6" s="155"/>
      <c r="O6" s="155"/>
      <c r="W6" s="208"/>
      <c r="X6" s="209"/>
      <c r="Y6" s="208"/>
      <c r="Z6" s="209"/>
      <c r="AE6" s="216"/>
      <c r="AF6" s="217"/>
      <c r="AG6" s="217"/>
      <c r="AH6" s="217"/>
      <c r="AI6" s="218"/>
      <c r="AJ6" s="203"/>
    </row>
    <row r="7" spans="2:55" ht="22.5" customHeight="1" x14ac:dyDescent="0.2">
      <c r="B7" s="6"/>
      <c r="C7" s="156">
        <v>1</v>
      </c>
      <c r="D7" s="156">
        <f>C7+1</f>
        <v>2</v>
      </c>
      <c r="E7" s="156">
        <f t="shared" ref="E7:T7" si="0">D7+1</f>
        <v>3</v>
      </c>
      <c r="F7" s="156">
        <f t="shared" si="0"/>
        <v>4</v>
      </c>
      <c r="G7" s="156">
        <f t="shared" si="0"/>
        <v>5</v>
      </c>
      <c r="H7" s="156">
        <f t="shared" si="0"/>
        <v>6</v>
      </c>
      <c r="I7" s="156">
        <f t="shared" si="0"/>
        <v>7</v>
      </c>
      <c r="J7" s="156">
        <f t="shared" si="0"/>
        <v>8</v>
      </c>
      <c r="K7" s="156">
        <f t="shared" si="0"/>
        <v>9</v>
      </c>
      <c r="L7" s="156">
        <f t="shared" si="0"/>
        <v>10</v>
      </c>
      <c r="M7" s="156">
        <f t="shared" si="0"/>
        <v>11</v>
      </c>
      <c r="N7" s="144">
        <f t="shared" si="0"/>
        <v>12</v>
      </c>
      <c r="O7" s="144">
        <f t="shared" si="0"/>
        <v>13</v>
      </c>
      <c r="P7" s="144">
        <f t="shared" si="0"/>
        <v>14</v>
      </c>
      <c r="Q7" s="144">
        <f t="shared" si="0"/>
        <v>15</v>
      </c>
      <c r="R7" s="144">
        <f t="shared" si="0"/>
        <v>16</v>
      </c>
      <c r="S7" s="144">
        <f t="shared" si="0"/>
        <v>17</v>
      </c>
      <c r="T7" s="144">
        <f t="shared" si="0"/>
        <v>18</v>
      </c>
      <c r="U7" s="144">
        <f>T7+1</f>
        <v>19</v>
      </c>
      <c r="V7" s="144">
        <f t="shared" ref="V7:AF7" si="1">U7+1</f>
        <v>20</v>
      </c>
      <c r="W7" s="156">
        <f t="shared" si="1"/>
        <v>21</v>
      </c>
      <c r="X7" s="156">
        <f t="shared" si="1"/>
        <v>22</v>
      </c>
      <c r="Y7" s="156">
        <f t="shared" si="1"/>
        <v>23</v>
      </c>
      <c r="Z7" s="156">
        <f t="shared" si="1"/>
        <v>24</v>
      </c>
      <c r="AA7" s="144">
        <f t="shared" si="1"/>
        <v>25</v>
      </c>
      <c r="AB7" s="144">
        <f t="shared" si="1"/>
        <v>26</v>
      </c>
      <c r="AC7" s="144">
        <f t="shared" si="1"/>
        <v>27</v>
      </c>
      <c r="AD7" s="144">
        <f t="shared" si="1"/>
        <v>28</v>
      </c>
      <c r="AE7" s="156">
        <f t="shared" si="1"/>
        <v>29</v>
      </c>
      <c r="AF7" s="156">
        <f t="shared" si="1"/>
        <v>30</v>
      </c>
      <c r="AG7" s="156">
        <f>AF7+1</f>
        <v>31</v>
      </c>
      <c r="AH7" s="156">
        <f t="shared" ref="AH7:AU7" si="2">AG7+1</f>
        <v>32</v>
      </c>
      <c r="AI7" s="156">
        <f t="shared" si="2"/>
        <v>33</v>
      </c>
      <c r="AJ7" s="156">
        <f t="shared" si="2"/>
        <v>34</v>
      </c>
      <c r="AK7" s="144">
        <f t="shared" si="2"/>
        <v>35</v>
      </c>
      <c r="AL7" s="144">
        <f t="shared" si="2"/>
        <v>36</v>
      </c>
      <c r="AM7" s="144">
        <f t="shared" si="2"/>
        <v>37</v>
      </c>
      <c r="AN7" s="144">
        <f t="shared" si="2"/>
        <v>38</v>
      </c>
      <c r="AO7" s="144">
        <f t="shared" si="2"/>
        <v>39</v>
      </c>
      <c r="AP7" s="144">
        <f t="shared" si="2"/>
        <v>40</v>
      </c>
      <c r="AQ7" s="144">
        <f t="shared" si="2"/>
        <v>41</v>
      </c>
      <c r="AR7" s="144">
        <f t="shared" si="2"/>
        <v>42</v>
      </c>
      <c r="AS7" s="144">
        <f t="shared" si="2"/>
        <v>43</v>
      </c>
      <c r="AT7" s="144">
        <f t="shared" si="2"/>
        <v>44</v>
      </c>
      <c r="AU7" s="144">
        <f t="shared" si="2"/>
        <v>45</v>
      </c>
      <c r="AV7" s="144">
        <f>AU7+1</f>
        <v>46</v>
      </c>
      <c r="AW7" s="144">
        <f t="shared" ref="AW7:AY7" si="3">AV7+1</f>
        <v>47</v>
      </c>
      <c r="AX7" s="144">
        <f t="shared" si="3"/>
        <v>48</v>
      </c>
      <c r="AY7" s="144">
        <f t="shared" si="3"/>
        <v>49</v>
      </c>
      <c r="AZ7" s="144">
        <f>AY7+1</f>
        <v>50</v>
      </c>
      <c r="BA7" s="144">
        <f t="shared" ref="BA7:BB7" si="4">AZ7+1</f>
        <v>51</v>
      </c>
      <c r="BB7" s="144">
        <f t="shared" si="4"/>
        <v>52</v>
      </c>
    </row>
    <row r="8" spans="2:55" s="152" customFormat="1" ht="20.25" x14ac:dyDescent="0.3">
      <c r="B8" s="150"/>
      <c r="C8" s="151" t="s">
        <v>296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</row>
    <row r="9" spans="2:55" s="152" customFormat="1" ht="29.25" customHeight="1" x14ac:dyDescent="0.3">
      <c r="B9" s="150"/>
      <c r="C9" s="128">
        <v>44311</v>
      </c>
      <c r="D9" s="128">
        <f>C9+7</f>
        <v>44318</v>
      </c>
      <c r="E9" s="128">
        <f t="shared" ref="E9:T9" si="5">D9+7</f>
        <v>44325</v>
      </c>
      <c r="F9" s="128">
        <f t="shared" si="5"/>
        <v>44332</v>
      </c>
      <c r="G9" s="128">
        <f t="shared" si="5"/>
        <v>44339</v>
      </c>
      <c r="H9" s="128">
        <f t="shared" si="5"/>
        <v>44346</v>
      </c>
      <c r="I9" s="128">
        <f t="shared" si="5"/>
        <v>44353</v>
      </c>
      <c r="J9" s="128">
        <f t="shared" si="5"/>
        <v>44360</v>
      </c>
      <c r="K9" s="128">
        <f t="shared" si="5"/>
        <v>44367</v>
      </c>
      <c r="L9" s="128">
        <f t="shared" si="5"/>
        <v>44374</v>
      </c>
      <c r="M9" s="128">
        <f t="shared" si="5"/>
        <v>44381</v>
      </c>
      <c r="N9" s="128">
        <f t="shared" si="5"/>
        <v>44388</v>
      </c>
      <c r="O9" s="128">
        <f t="shared" si="5"/>
        <v>44395</v>
      </c>
      <c r="P9" s="128">
        <f t="shared" si="5"/>
        <v>44402</v>
      </c>
      <c r="Q9" s="128">
        <f t="shared" si="5"/>
        <v>44409</v>
      </c>
      <c r="R9" s="128">
        <f t="shared" si="5"/>
        <v>44416</v>
      </c>
      <c r="S9" s="128">
        <f t="shared" si="5"/>
        <v>44423</v>
      </c>
      <c r="T9" s="128">
        <f t="shared" si="5"/>
        <v>44430</v>
      </c>
      <c r="U9" s="128">
        <f>T9+7</f>
        <v>44437</v>
      </c>
      <c r="V9" s="128">
        <f t="shared" ref="V9:AF9" si="6">U9+7</f>
        <v>44444</v>
      </c>
      <c r="W9" s="128">
        <f t="shared" si="6"/>
        <v>44451</v>
      </c>
      <c r="X9" s="128">
        <f t="shared" si="6"/>
        <v>44458</v>
      </c>
      <c r="Y9" s="128">
        <f t="shared" si="6"/>
        <v>44465</v>
      </c>
      <c r="Z9" s="128">
        <f t="shared" si="6"/>
        <v>44472</v>
      </c>
      <c r="AA9" s="128">
        <f t="shared" si="6"/>
        <v>44479</v>
      </c>
      <c r="AB9" s="128">
        <f t="shared" si="6"/>
        <v>44486</v>
      </c>
      <c r="AC9" s="128">
        <f t="shared" si="6"/>
        <v>44493</v>
      </c>
      <c r="AD9" s="128">
        <f t="shared" si="6"/>
        <v>44500</v>
      </c>
      <c r="AE9" s="128">
        <f t="shared" si="6"/>
        <v>44507</v>
      </c>
      <c r="AF9" s="128">
        <f t="shared" si="6"/>
        <v>44514</v>
      </c>
      <c r="AG9" s="128">
        <f>AF9+7</f>
        <v>44521</v>
      </c>
      <c r="AH9" s="128">
        <f t="shared" ref="AH9:AU9" si="7">AG9+7</f>
        <v>44528</v>
      </c>
      <c r="AI9" s="128">
        <f t="shared" si="7"/>
        <v>44535</v>
      </c>
      <c r="AJ9" s="128">
        <f t="shared" si="7"/>
        <v>44542</v>
      </c>
      <c r="AK9" s="128">
        <f t="shared" si="7"/>
        <v>44549</v>
      </c>
      <c r="AL9" s="128">
        <f t="shared" si="7"/>
        <v>44556</v>
      </c>
      <c r="AM9" s="128">
        <f t="shared" si="7"/>
        <v>44563</v>
      </c>
      <c r="AN9" s="128">
        <f t="shared" si="7"/>
        <v>44570</v>
      </c>
      <c r="AO9" s="128">
        <f t="shared" si="7"/>
        <v>44577</v>
      </c>
      <c r="AP9" s="128">
        <f t="shared" si="7"/>
        <v>44584</v>
      </c>
      <c r="AQ9" s="128">
        <f t="shared" si="7"/>
        <v>44591</v>
      </c>
      <c r="AR9" s="128">
        <f t="shared" si="7"/>
        <v>44598</v>
      </c>
      <c r="AS9" s="128">
        <f t="shared" si="7"/>
        <v>44605</v>
      </c>
      <c r="AT9" s="128">
        <f t="shared" si="7"/>
        <v>44612</v>
      </c>
      <c r="AU9" s="128">
        <f t="shared" si="7"/>
        <v>44619</v>
      </c>
      <c r="AV9" s="128">
        <f>AU9+7</f>
        <v>44626</v>
      </c>
      <c r="AW9" s="128">
        <f t="shared" ref="AW9:AY9" si="8">AV9+7</f>
        <v>44633</v>
      </c>
      <c r="AX9" s="128">
        <f t="shared" si="8"/>
        <v>44640</v>
      </c>
      <c r="AY9" s="128">
        <f t="shared" si="8"/>
        <v>44647</v>
      </c>
      <c r="AZ9" s="128">
        <f>AY9+7</f>
        <v>44654</v>
      </c>
      <c r="BA9" s="128">
        <f t="shared" ref="BA9:BB9" si="9">AZ9+7</f>
        <v>44661</v>
      </c>
      <c r="BB9" s="128">
        <f t="shared" si="9"/>
        <v>44668</v>
      </c>
    </row>
    <row r="10" spans="2:55" ht="78" customHeight="1" x14ac:dyDescent="0.3">
      <c r="B10" s="151" t="s">
        <v>290</v>
      </c>
      <c r="C10" s="225" t="s">
        <v>283</v>
      </c>
      <c r="D10" s="226"/>
      <c r="E10" s="227" t="s">
        <v>342</v>
      </c>
      <c r="F10" s="229"/>
      <c r="G10" s="222" t="s">
        <v>341</v>
      </c>
      <c r="H10" s="223"/>
      <c r="I10" s="224"/>
      <c r="J10" s="227" t="s">
        <v>343</v>
      </c>
      <c r="K10" s="228"/>
      <c r="L10" s="229"/>
      <c r="M10" s="146" t="s">
        <v>339</v>
      </c>
      <c r="N10" s="147"/>
      <c r="O10" s="147"/>
      <c r="P10" s="147"/>
      <c r="Q10" s="147"/>
      <c r="R10" s="147"/>
      <c r="S10" s="147"/>
      <c r="T10" s="147"/>
      <c r="U10" s="147"/>
      <c r="V10" s="147"/>
      <c r="W10" s="222" t="s">
        <v>340</v>
      </c>
      <c r="X10" s="224"/>
      <c r="Y10" s="148" t="s">
        <v>288</v>
      </c>
      <c r="Z10" s="148"/>
      <c r="AA10" s="149"/>
      <c r="AB10" s="147"/>
      <c r="AC10" s="147"/>
      <c r="AD10" s="149"/>
      <c r="AE10" s="222" t="s">
        <v>294</v>
      </c>
      <c r="AF10" s="223"/>
      <c r="AG10" s="223"/>
      <c r="AH10" s="223"/>
      <c r="AI10" s="224"/>
      <c r="AJ10" s="148" t="s">
        <v>295</v>
      </c>
      <c r="AK10" s="149"/>
      <c r="AL10" s="149"/>
      <c r="AM10" s="149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</row>
    <row r="11" spans="2:55" ht="78" customHeight="1" x14ac:dyDescent="0.3">
      <c r="B11" s="151" t="s">
        <v>291</v>
      </c>
      <c r="C11" s="147"/>
      <c r="D11" s="147"/>
      <c r="E11" s="145" t="s">
        <v>283</v>
      </c>
      <c r="F11" s="145"/>
      <c r="G11" s="227" t="s">
        <v>342</v>
      </c>
      <c r="H11" s="229"/>
      <c r="I11" s="149"/>
      <c r="J11" s="222" t="s">
        <v>341</v>
      </c>
      <c r="K11" s="223"/>
      <c r="L11" s="224"/>
      <c r="M11" s="227" t="s">
        <v>343</v>
      </c>
      <c r="N11" s="228"/>
      <c r="O11" s="229"/>
      <c r="P11" s="146" t="s">
        <v>339</v>
      </c>
      <c r="Q11" s="149"/>
      <c r="R11" s="149"/>
      <c r="S11" s="147"/>
      <c r="T11" s="147"/>
      <c r="U11" s="147"/>
      <c r="V11" s="147"/>
      <c r="W11" s="147"/>
      <c r="X11" s="147"/>
      <c r="Y11" s="222" t="s">
        <v>340</v>
      </c>
      <c r="Z11" s="224"/>
      <c r="AA11" s="148" t="s">
        <v>288</v>
      </c>
      <c r="AB11" s="148"/>
      <c r="AC11" s="147"/>
      <c r="AD11" s="147"/>
      <c r="AE11" s="149"/>
      <c r="AF11" s="147"/>
      <c r="AG11" s="147"/>
      <c r="AH11" s="147"/>
      <c r="AI11" s="147"/>
      <c r="AJ11" s="222" t="s">
        <v>294</v>
      </c>
      <c r="AK11" s="223"/>
      <c r="AL11" s="223"/>
      <c r="AM11" s="223"/>
      <c r="AN11" s="224"/>
      <c r="AO11" s="148" t="s">
        <v>295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</row>
    <row r="12" spans="2:55" ht="78" customHeight="1" x14ac:dyDescent="0.3">
      <c r="B12" s="151" t="s">
        <v>292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5" t="s">
        <v>283</v>
      </c>
      <c r="N12" s="145"/>
      <c r="O12" s="227" t="s">
        <v>286</v>
      </c>
      <c r="P12" s="229"/>
      <c r="Q12" s="222" t="s">
        <v>341</v>
      </c>
      <c r="R12" s="223"/>
      <c r="S12" s="224"/>
      <c r="T12" s="227" t="s">
        <v>343</v>
      </c>
      <c r="U12" s="228"/>
      <c r="V12" s="229"/>
      <c r="W12" s="146" t="s">
        <v>339</v>
      </c>
      <c r="X12" s="147"/>
      <c r="Y12" s="147"/>
      <c r="Z12" s="147"/>
      <c r="AA12" s="222" t="s">
        <v>340</v>
      </c>
      <c r="AB12" s="224"/>
      <c r="AC12" s="148" t="s">
        <v>288</v>
      </c>
      <c r="AD12" s="148"/>
      <c r="AE12" s="149"/>
      <c r="AF12" s="147"/>
      <c r="AG12" s="149"/>
      <c r="AH12" s="149"/>
      <c r="AI12" s="149"/>
      <c r="AJ12" s="149"/>
      <c r="AK12" s="149"/>
      <c r="AL12" s="149"/>
      <c r="AM12" s="149"/>
      <c r="AN12" s="147"/>
      <c r="AO12" s="222" t="s">
        <v>294</v>
      </c>
      <c r="AP12" s="223"/>
      <c r="AQ12" s="223"/>
      <c r="AR12" s="223"/>
      <c r="AS12" s="224"/>
      <c r="AT12" s="148" t="s">
        <v>295</v>
      </c>
      <c r="AU12" s="149"/>
      <c r="AV12" s="149"/>
      <c r="AW12" s="149"/>
      <c r="AX12" s="149"/>
      <c r="AY12" s="149"/>
      <c r="AZ12" s="149"/>
      <c r="BA12" s="149"/>
      <c r="BB12" s="149"/>
      <c r="BC12" s="39"/>
    </row>
    <row r="13" spans="2:55" ht="78" customHeight="1" x14ac:dyDescent="0.3">
      <c r="B13" s="151" t="s">
        <v>293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5" t="s">
        <v>283</v>
      </c>
      <c r="P13" s="145"/>
      <c r="Q13" s="227" t="s">
        <v>286</v>
      </c>
      <c r="R13" s="229"/>
      <c r="S13" s="149"/>
      <c r="T13" s="222" t="s">
        <v>341</v>
      </c>
      <c r="U13" s="223"/>
      <c r="V13" s="224"/>
      <c r="W13" s="227" t="s">
        <v>343</v>
      </c>
      <c r="X13" s="228"/>
      <c r="Y13" s="229"/>
      <c r="Z13" s="146" t="s">
        <v>339</v>
      </c>
      <c r="AA13" s="147"/>
      <c r="AB13" s="147"/>
      <c r="AC13" s="222" t="s">
        <v>340</v>
      </c>
      <c r="AD13" s="224"/>
      <c r="AE13" s="148" t="s">
        <v>288</v>
      </c>
      <c r="AF13" s="148"/>
      <c r="AG13" s="149"/>
      <c r="AH13" s="149"/>
      <c r="AI13" s="149"/>
      <c r="AJ13" s="149"/>
      <c r="AK13" s="149"/>
      <c r="AL13" s="149"/>
      <c r="AM13" s="149"/>
      <c r="AN13" s="147"/>
      <c r="AO13" s="147"/>
      <c r="AP13" s="147"/>
      <c r="AQ13" s="147"/>
      <c r="AR13" s="147"/>
      <c r="AS13" s="149"/>
      <c r="AT13" s="222" t="s">
        <v>294</v>
      </c>
      <c r="AU13" s="223"/>
      <c r="AV13" s="223"/>
      <c r="AW13" s="223"/>
      <c r="AX13" s="224"/>
      <c r="AY13" s="148" t="s">
        <v>295</v>
      </c>
      <c r="AZ13" s="149"/>
      <c r="BA13" s="149"/>
      <c r="BB13" s="149"/>
      <c r="BC13" s="39"/>
    </row>
    <row r="14" spans="2:55" x14ac:dyDescent="0.2">
      <c r="AK14" s="39"/>
      <c r="AL14" s="39"/>
      <c r="AM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2:55" x14ac:dyDescent="0.2">
      <c r="E15" s="230" t="s">
        <v>297</v>
      </c>
    </row>
    <row r="16" spans="2:55" ht="24.75" customHeight="1" x14ac:dyDescent="0.2">
      <c r="E16" s="230"/>
      <c r="Y16" s="231" t="s">
        <v>321</v>
      </c>
      <c r="Z16" s="231" t="s">
        <v>321</v>
      </c>
    </row>
    <row r="17" spans="2:55" ht="31.5" customHeight="1" x14ac:dyDescent="0.2">
      <c r="E17" s="230"/>
      <c r="Y17" s="231"/>
      <c r="Z17" s="231"/>
    </row>
    <row r="18" spans="2:55" hidden="1" x14ac:dyDescent="0.2">
      <c r="B18" s="6"/>
      <c r="C18" s="2" t="s">
        <v>296</v>
      </c>
      <c r="D18" s="2"/>
      <c r="E18" s="2" t="s">
        <v>296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5" ht="29.25" hidden="1" customHeight="1" x14ac:dyDescent="0.2">
      <c r="B19" s="6"/>
      <c r="C19" s="3">
        <v>44311</v>
      </c>
      <c r="D19" s="3">
        <f>C19+7</f>
        <v>44318</v>
      </c>
      <c r="E19" s="3">
        <f t="shared" ref="E19" si="10">D19+7</f>
        <v>44325</v>
      </c>
      <c r="F19" s="3">
        <f t="shared" ref="F19" si="11">E19+7</f>
        <v>44332</v>
      </c>
      <c r="G19" s="3">
        <f t="shared" ref="G19" si="12">F19+7</f>
        <v>44339</v>
      </c>
      <c r="H19" s="3">
        <f t="shared" ref="H19" si="13">G19+7</f>
        <v>44346</v>
      </c>
      <c r="I19" s="3">
        <f t="shared" ref="I19" si="14">H19+7</f>
        <v>44353</v>
      </c>
      <c r="J19" s="3">
        <f t="shared" ref="J19" si="15">I19+7</f>
        <v>44360</v>
      </c>
      <c r="K19" s="3">
        <f t="shared" ref="K19" si="16">J19+7</f>
        <v>44367</v>
      </c>
      <c r="L19" s="3">
        <f t="shared" ref="L19" si="17">K19+7</f>
        <v>44374</v>
      </c>
      <c r="M19" s="3">
        <f t="shared" ref="M19" si="18">L19+7</f>
        <v>44381</v>
      </c>
      <c r="N19" s="3">
        <f t="shared" ref="N19" si="19">M19+7</f>
        <v>44388</v>
      </c>
      <c r="O19" s="3">
        <f t="shared" ref="O19" si="20">N19+7</f>
        <v>44395</v>
      </c>
      <c r="P19" s="3">
        <f t="shared" ref="P19" si="21">O19+7</f>
        <v>44402</v>
      </c>
      <c r="Q19" s="3">
        <f t="shared" ref="Q19" si="22">P19+7</f>
        <v>44409</v>
      </c>
      <c r="R19" s="3">
        <f t="shared" ref="R19" si="23">Q19+7</f>
        <v>44416</v>
      </c>
      <c r="S19" s="3">
        <f t="shared" ref="S19" si="24">R19+7</f>
        <v>44423</v>
      </c>
      <c r="T19" s="3">
        <f t="shared" ref="T19" si="25">S19+7</f>
        <v>44430</v>
      </c>
      <c r="U19" s="3">
        <f>T19+7</f>
        <v>44437</v>
      </c>
      <c r="V19" s="3">
        <f t="shared" ref="V19" si="26">U19+7</f>
        <v>44444</v>
      </c>
      <c r="W19" s="3">
        <f t="shared" ref="W19" si="27">V19+7</f>
        <v>44451</v>
      </c>
      <c r="X19" s="3">
        <f t="shared" ref="X19" si="28">W19+7</f>
        <v>44458</v>
      </c>
      <c r="Y19" s="3">
        <f t="shared" ref="Y19" si="29">X19+7</f>
        <v>44465</v>
      </c>
      <c r="Z19" s="3">
        <f t="shared" ref="Z19" si="30">Y19+7</f>
        <v>44472</v>
      </c>
      <c r="AA19" s="3">
        <f t="shared" ref="AA19" si="31">Z19+7</f>
        <v>44479</v>
      </c>
      <c r="AB19" s="3">
        <f t="shared" ref="AB19" si="32">AA19+7</f>
        <v>44486</v>
      </c>
      <c r="AC19" s="3">
        <f t="shared" ref="AC19" si="33">AB19+7</f>
        <v>44493</v>
      </c>
      <c r="AD19" s="3">
        <f t="shared" ref="AD19" si="34">AC19+7</f>
        <v>44500</v>
      </c>
      <c r="AE19" s="3">
        <f t="shared" ref="AE19" si="35">AD19+7</f>
        <v>44507</v>
      </c>
      <c r="AF19" s="3">
        <f t="shared" ref="AF19" si="36">AE19+7</f>
        <v>44514</v>
      </c>
      <c r="AG19" s="3">
        <f>AF19+7</f>
        <v>44521</v>
      </c>
      <c r="AH19" s="3">
        <f t="shared" ref="AH19" si="37">AG19+7</f>
        <v>44528</v>
      </c>
      <c r="AI19" s="3">
        <f t="shared" ref="AI19" si="38">AH19+7</f>
        <v>44535</v>
      </c>
      <c r="AJ19" s="3">
        <f t="shared" ref="AJ19" si="39">AI19+7</f>
        <v>44542</v>
      </c>
      <c r="AK19" s="3">
        <f t="shared" ref="AK19" si="40">AJ19+7</f>
        <v>44549</v>
      </c>
      <c r="AL19" s="3">
        <f t="shared" ref="AL19" si="41">AK19+7</f>
        <v>44556</v>
      </c>
      <c r="AM19" s="3">
        <f t="shared" ref="AM19" si="42">AL19+7</f>
        <v>44563</v>
      </c>
      <c r="AN19" s="3">
        <f t="shared" ref="AN19" si="43">AM19+7</f>
        <v>44570</v>
      </c>
      <c r="AO19" s="3">
        <f t="shared" ref="AO19" si="44">AN19+7</f>
        <v>44577</v>
      </c>
      <c r="AP19" s="3">
        <f t="shared" ref="AP19" si="45">AO19+7</f>
        <v>44584</v>
      </c>
      <c r="AQ19" s="3">
        <f t="shared" ref="AQ19" si="46">AP19+7</f>
        <v>44591</v>
      </c>
      <c r="AR19" s="3">
        <f t="shared" ref="AR19" si="47">AQ19+7</f>
        <v>44598</v>
      </c>
      <c r="AS19" s="3">
        <f t="shared" ref="AS19" si="48">AR19+7</f>
        <v>44605</v>
      </c>
      <c r="AT19" s="3">
        <f t="shared" ref="AT19" si="49">AS19+7</f>
        <v>44612</v>
      </c>
      <c r="AU19" s="3">
        <f t="shared" ref="AU19" si="50">AT19+7</f>
        <v>44619</v>
      </c>
      <c r="AV19" s="3">
        <f>AU19+7</f>
        <v>44626</v>
      </c>
      <c r="AW19" s="3">
        <f t="shared" ref="AW19" si="51">AV19+7</f>
        <v>44633</v>
      </c>
      <c r="AX19" s="3">
        <f t="shared" ref="AX19" si="52">AW19+7</f>
        <v>44640</v>
      </c>
      <c r="AY19" s="3">
        <f t="shared" ref="AY19" si="53">AX19+7</f>
        <v>44647</v>
      </c>
      <c r="AZ19" s="3">
        <f>AY19+7</f>
        <v>44654</v>
      </c>
      <c r="BA19" s="3">
        <f t="shared" ref="BA19" si="54">AZ19+7</f>
        <v>44661</v>
      </c>
      <c r="BB19" s="3">
        <f t="shared" ref="BB19" si="55">BA19+7</f>
        <v>44668</v>
      </c>
    </row>
    <row r="20" spans="2:55" ht="50.1" hidden="1" customHeight="1" x14ac:dyDescent="0.2">
      <c r="B20" s="2" t="s">
        <v>18</v>
      </c>
      <c r="C20" s="2"/>
      <c r="D20" s="2"/>
      <c r="E20" s="2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5" ht="50.1" hidden="1" customHeight="1" x14ac:dyDescent="0.2">
      <c r="B21" s="2" t="s">
        <v>19</v>
      </c>
      <c r="C21" s="2"/>
      <c r="D21" s="2"/>
      <c r="E21" s="2"/>
      <c r="F21" s="19"/>
      <c r="G21" s="126" t="s">
        <v>313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5" ht="50.1" hidden="1" customHeight="1" x14ac:dyDescent="0.2">
      <c r="B22" s="2" t="s">
        <v>165</v>
      </c>
      <c r="C22" s="2"/>
      <c r="D22" s="2"/>
      <c r="E22" s="2"/>
      <c r="F22" s="2"/>
      <c r="G22" s="2"/>
      <c r="H22" s="2"/>
      <c r="I22" s="131" t="s">
        <v>314</v>
      </c>
      <c r="J22" s="131" t="s">
        <v>314</v>
      </c>
      <c r="K22" s="19" t="s">
        <v>283</v>
      </c>
      <c r="L22" s="19"/>
      <c r="M22" s="19" t="s">
        <v>311</v>
      </c>
      <c r="N22" s="19"/>
      <c r="O22" s="14" t="s">
        <v>286</v>
      </c>
      <c r="P22" s="14"/>
      <c r="Q22" s="19" t="s">
        <v>285</v>
      </c>
      <c r="R22" s="19"/>
      <c r="S22" s="19"/>
      <c r="T22" s="14" t="s">
        <v>284</v>
      </c>
      <c r="U22" s="14"/>
      <c r="V22" s="14"/>
      <c r="W22" s="2"/>
      <c r="X22" s="2"/>
      <c r="Y22" s="2"/>
      <c r="Z22" s="2"/>
      <c r="AA22" s="19" t="s">
        <v>287</v>
      </c>
      <c r="AB22" s="19"/>
      <c r="AC22" s="14" t="s">
        <v>288</v>
      </c>
      <c r="AD22" s="14"/>
      <c r="AE22" s="22"/>
      <c r="AF22" s="2"/>
      <c r="AG22" s="22"/>
      <c r="AH22" s="22"/>
      <c r="AI22" s="22"/>
      <c r="AJ22" s="22"/>
      <c r="AK22" s="22"/>
      <c r="AL22" s="22"/>
      <c r="AM22" s="22"/>
      <c r="AN22" s="2"/>
      <c r="AO22" s="19" t="s">
        <v>289</v>
      </c>
      <c r="AP22" s="19"/>
      <c r="AQ22" s="19"/>
      <c r="AR22" s="19"/>
      <c r="AS22" s="19"/>
      <c r="AT22" s="14" t="s">
        <v>295</v>
      </c>
      <c r="AU22" s="22"/>
      <c r="AV22" s="22"/>
      <c r="AW22" s="22"/>
      <c r="AX22" s="22"/>
      <c r="AY22" s="22"/>
      <c r="AZ22" s="22"/>
      <c r="BA22" s="22"/>
      <c r="BB22" s="22"/>
      <c r="BC22" s="39"/>
    </row>
    <row r="23" spans="2:55" ht="50.1" hidden="1" customHeight="1" x14ac:dyDescent="0.2">
      <c r="B23" s="2" t="s">
        <v>3</v>
      </c>
      <c r="C23" s="2"/>
      <c r="D23" s="2"/>
      <c r="E23" s="126" t="s">
        <v>308</v>
      </c>
      <c r="F23" s="131" t="s">
        <v>309</v>
      </c>
      <c r="G23" s="14" t="s">
        <v>310</v>
      </c>
      <c r="H23" s="126" t="s">
        <v>311</v>
      </c>
      <c r="I23" s="126" t="s">
        <v>312</v>
      </c>
      <c r="J23" s="126" t="s">
        <v>312</v>
      </c>
      <c r="K23" s="14" t="s">
        <v>284</v>
      </c>
      <c r="L23" s="14"/>
      <c r="M23" s="14"/>
      <c r="N23" s="2"/>
      <c r="O23" s="19" t="s">
        <v>283</v>
      </c>
      <c r="P23" s="19"/>
      <c r="Q23" s="14" t="s">
        <v>286</v>
      </c>
      <c r="R23" s="14"/>
      <c r="S23" s="22"/>
      <c r="T23" s="19" t="s">
        <v>285</v>
      </c>
      <c r="U23" s="19"/>
      <c r="V23" s="19"/>
      <c r="W23" s="14" t="s">
        <v>284</v>
      </c>
      <c r="X23" s="14"/>
      <c r="Y23" s="14"/>
      <c r="Z23" s="2"/>
      <c r="AA23" s="2"/>
      <c r="AB23" s="2"/>
      <c r="AC23" s="19" t="s">
        <v>287</v>
      </c>
      <c r="AD23" s="19"/>
      <c r="AE23" s="14" t="s">
        <v>288</v>
      </c>
      <c r="AF23" s="14"/>
      <c r="AG23" s="22"/>
      <c r="AH23" s="22"/>
      <c r="AI23" s="22"/>
      <c r="AJ23" s="22"/>
      <c r="AK23" s="22"/>
      <c r="AL23" s="22"/>
      <c r="AM23" s="22"/>
      <c r="AN23" s="2"/>
      <c r="AO23" s="2"/>
      <c r="AP23" s="2"/>
      <c r="AQ23" s="2"/>
      <c r="AR23" s="2"/>
      <c r="AS23" s="22"/>
      <c r="AT23" s="19" t="s">
        <v>289</v>
      </c>
      <c r="AU23" s="19"/>
      <c r="AV23" s="19"/>
      <c r="AW23" s="19"/>
      <c r="AX23" s="19"/>
      <c r="AY23" s="14" t="s">
        <v>295</v>
      </c>
      <c r="AZ23" s="22"/>
      <c r="BA23" s="22"/>
      <c r="BB23" s="22"/>
      <c r="BC23" s="39"/>
    </row>
    <row r="24" spans="2:55" ht="50.1" hidden="1" customHeight="1" x14ac:dyDescent="0.2">
      <c r="B24" s="2" t="s">
        <v>5</v>
      </c>
      <c r="C24" s="2"/>
      <c r="D24" s="2"/>
      <c r="E24" s="126" t="s">
        <v>308</v>
      </c>
      <c r="F24" s="131" t="s">
        <v>309</v>
      </c>
      <c r="G24" s="14" t="s">
        <v>310</v>
      </c>
      <c r="H24" s="126" t="s">
        <v>311</v>
      </c>
      <c r="I24" s="126" t="s">
        <v>312</v>
      </c>
      <c r="J24" s="126" t="s">
        <v>312</v>
      </c>
      <c r="K24" s="14" t="s">
        <v>284</v>
      </c>
      <c r="L24" s="14"/>
      <c r="M24" s="14"/>
      <c r="N24" s="19"/>
      <c r="O24" s="14" t="s">
        <v>286</v>
      </c>
      <c r="P24" s="14"/>
      <c r="Q24" s="19" t="s">
        <v>285</v>
      </c>
      <c r="R24" s="19"/>
      <c r="S24" s="19"/>
      <c r="T24" s="14" t="s">
        <v>284</v>
      </c>
      <c r="U24" s="14"/>
      <c r="V24" s="14"/>
      <c r="W24" s="2"/>
      <c r="X24" s="2"/>
      <c r="Y24" s="2"/>
      <c r="Z24" s="2"/>
      <c r="AA24" s="19" t="s">
        <v>287</v>
      </c>
      <c r="AB24" s="19"/>
      <c r="AC24" s="14" t="s">
        <v>288</v>
      </c>
      <c r="AD24" s="14"/>
      <c r="AE24" s="22"/>
      <c r="AF24" s="2"/>
      <c r="AG24" s="22"/>
      <c r="AH24" s="22"/>
      <c r="AI24" s="22"/>
      <c r="AJ24" s="22"/>
      <c r="AK24" s="22"/>
      <c r="AL24" s="22"/>
      <c r="AM24" s="22"/>
      <c r="AN24" s="2"/>
      <c r="AO24" s="19" t="s">
        <v>289</v>
      </c>
      <c r="AP24" s="19"/>
      <c r="AQ24" s="19"/>
      <c r="AR24" s="19"/>
      <c r="AS24" s="19"/>
      <c r="AT24" s="14" t="s">
        <v>295</v>
      </c>
      <c r="AU24" s="22"/>
      <c r="AV24" s="22"/>
      <c r="AW24" s="22"/>
      <c r="AX24" s="22"/>
      <c r="AY24" s="22"/>
      <c r="AZ24" s="22"/>
      <c r="BA24" s="22"/>
      <c r="BB24" s="22"/>
      <c r="BC24" s="39"/>
    </row>
    <row r="25" spans="2:55" ht="50.1" hidden="1" customHeight="1" x14ac:dyDescent="0.2"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 t="s">
        <v>283</v>
      </c>
      <c r="P25" s="19"/>
      <c r="Q25" s="14" t="s">
        <v>286</v>
      </c>
      <c r="R25" s="14"/>
      <c r="S25" s="22"/>
      <c r="T25" s="19" t="s">
        <v>285</v>
      </c>
      <c r="U25" s="19"/>
      <c r="V25" s="19"/>
      <c r="W25" s="14" t="s">
        <v>284</v>
      </c>
      <c r="X25" s="14"/>
      <c r="Y25" s="14"/>
      <c r="Z25" s="2"/>
      <c r="AA25" s="2"/>
      <c r="AB25" s="2"/>
      <c r="AC25" s="19" t="s">
        <v>287</v>
      </c>
      <c r="AD25" s="19"/>
      <c r="AE25" s="14" t="s">
        <v>288</v>
      </c>
      <c r="AF25" s="14"/>
      <c r="AG25" s="22"/>
      <c r="AH25" s="22"/>
      <c r="AI25" s="22"/>
      <c r="AJ25" s="22"/>
      <c r="AK25" s="22"/>
      <c r="AL25" s="22"/>
      <c r="AM25" s="22"/>
      <c r="AN25" s="2"/>
      <c r="AO25" s="2"/>
      <c r="AP25" s="2"/>
      <c r="AQ25" s="2"/>
      <c r="AR25" s="2"/>
      <c r="AS25" s="22"/>
      <c r="AT25" s="19" t="s">
        <v>289</v>
      </c>
      <c r="AU25" s="19"/>
      <c r="AV25" s="19"/>
      <c r="AW25" s="19"/>
      <c r="AX25" s="19"/>
      <c r="AY25" s="14" t="s">
        <v>295</v>
      </c>
      <c r="AZ25" s="22"/>
      <c r="BA25" s="22"/>
      <c r="BB25" s="22"/>
      <c r="BC25" s="39"/>
    </row>
    <row r="26" spans="2:55" hidden="1" x14ac:dyDescent="0.2"/>
    <row r="27" spans="2:55" hidden="1" x14ac:dyDescent="0.2"/>
    <row r="28" spans="2:55" hidden="1" x14ac:dyDescent="0.2"/>
    <row r="29" spans="2:55" hidden="1" x14ac:dyDescent="0.2"/>
    <row r="30" spans="2:55" hidden="1" x14ac:dyDescent="0.2"/>
    <row r="31" spans="2:55" hidden="1" x14ac:dyDescent="0.2"/>
    <row r="32" spans="2:5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t="33" customHeight="1" x14ac:dyDescent="0.2"/>
  </sheetData>
  <mergeCells count="33">
    <mergeCell ref="E15:E17"/>
    <mergeCell ref="Y16:Y17"/>
    <mergeCell ref="Z16:Z17"/>
    <mergeCell ref="G10:I10"/>
    <mergeCell ref="J11:L11"/>
    <mergeCell ref="Q12:S12"/>
    <mergeCell ref="T13:V13"/>
    <mergeCell ref="E10:F10"/>
    <mergeCell ref="G11:H11"/>
    <mergeCell ref="J10:L10"/>
    <mergeCell ref="M11:O11"/>
    <mergeCell ref="O12:P12"/>
    <mergeCell ref="Q13:R13"/>
    <mergeCell ref="T12:V12"/>
    <mergeCell ref="AJ11:AN11"/>
    <mergeCell ref="AO12:AS12"/>
    <mergeCell ref="AT13:AX13"/>
    <mergeCell ref="C10:D10"/>
    <mergeCell ref="W13:Y13"/>
    <mergeCell ref="W10:X10"/>
    <mergeCell ref="Y11:Z11"/>
    <mergeCell ref="AA12:AB12"/>
    <mergeCell ref="AC13:AD13"/>
    <mergeCell ref="C1:D6"/>
    <mergeCell ref="E1:F6"/>
    <mergeCell ref="G1:I6"/>
    <mergeCell ref="J1:L6"/>
    <mergeCell ref="AE10:AI10"/>
    <mergeCell ref="AJ1:AJ6"/>
    <mergeCell ref="W1:X6"/>
    <mergeCell ref="Y1:Z6"/>
    <mergeCell ref="AE1:AI6"/>
    <mergeCell ref="M1:M6"/>
  </mergeCells>
  <pageMargins left="0.5" right="0.5" top="0.4" bottom="0.65" header="0.51180555555555596" footer="0.51180555555555596"/>
  <pageSetup paperSize="3" scale="45" fitToWidth="2" orientation="landscape" r:id="rId1"/>
  <headerFoot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"/>
  <sheetViews>
    <sheetView topLeftCell="A15" workbookViewId="0">
      <selection activeCell="Q13" sqref="Q13"/>
    </sheetView>
  </sheetViews>
  <sheetFormatPr defaultRowHeight="15" x14ac:dyDescent="0.25"/>
  <cols>
    <col min="1" max="1" width="4.42578125" customWidth="1"/>
    <col min="2" max="2" width="6.5703125" bestFit="1" customWidth="1"/>
    <col min="3" max="3" width="22.85546875" bestFit="1" customWidth="1"/>
    <col min="4" max="4" width="26.28515625" bestFit="1" customWidth="1"/>
    <col min="5" max="5" width="9.42578125" hidden="1" customWidth="1"/>
    <col min="11" max="12" width="11.28515625" bestFit="1" customWidth="1"/>
  </cols>
  <sheetData>
    <row r="1" spans="1:13" ht="24" thickBot="1" x14ac:dyDescent="0.4">
      <c r="A1" s="132" t="s">
        <v>317</v>
      </c>
      <c r="F1" s="159" t="s">
        <v>194</v>
      </c>
      <c r="G1" s="160"/>
      <c r="H1" s="160"/>
      <c r="I1" s="160"/>
      <c r="J1" s="160"/>
      <c r="K1" s="160"/>
      <c r="L1" s="160"/>
      <c r="M1" s="161"/>
    </row>
    <row r="2" spans="1:13" x14ac:dyDescent="0.25">
      <c r="A2" s="168" t="s">
        <v>35</v>
      </c>
      <c r="B2" s="185"/>
      <c r="C2" s="185"/>
      <c r="D2" s="186"/>
      <c r="E2" s="234" t="s">
        <v>316</v>
      </c>
      <c r="F2" s="197" t="s">
        <v>71</v>
      </c>
      <c r="G2" s="157" t="s">
        <v>72</v>
      </c>
      <c r="H2" s="157" t="s">
        <v>73</v>
      </c>
      <c r="I2" s="157" t="s">
        <v>74</v>
      </c>
      <c r="J2" s="157" t="s">
        <v>78</v>
      </c>
      <c r="K2" s="157" t="s">
        <v>122</v>
      </c>
      <c r="L2" s="157" t="s">
        <v>125</v>
      </c>
      <c r="M2" s="176" t="s">
        <v>183</v>
      </c>
    </row>
    <row r="3" spans="1:13" ht="15.75" thickBot="1" x14ac:dyDescent="0.3">
      <c r="A3" s="170"/>
      <c r="B3" s="187"/>
      <c r="C3" s="187"/>
      <c r="D3" s="188"/>
      <c r="E3" s="235"/>
      <c r="F3" s="198"/>
      <c r="G3" s="158"/>
      <c r="H3" s="158"/>
      <c r="I3" s="158"/>
      <c r="J3" s="158"/>
      <c r="K3" s="158"/>
      <c r="L3" s="158"/>
      <c r="M3" s="177"/>
    </row>
    <row r="4" spans="1:13" x14ac:dyDescent="0.25">
      <c r="A4" s="52">
        <v>1</v>
      </c>
      <c r="B4" s="98" t="s">
        <v>16</v>
      </c>
      <c r="C4" s="99" t="s">
        <v>29</v>
      </c>
      <c r="D4" s="98" t="s">
        <v>2</v>
      </c>
      <c r="F4" s="49"/>
      <c r="G4" s="54"/>
      <c r="H4" s="54"/>
      <c r="I4" s="49"/>
      <c r="J4" s="49"/>
      <c r="K4" s="49"/>
      <c r="L4" s="133"/>
      <c r="M4" s="133"/>
    </row>
    <row r="5" spans="1:13" x14ac:dyDescent="0.25">
      <c r="A5" s="4">
        <f>A4+1</f>
        <v>2</v>
      </c>
      <c r="B5" s="100" t="s">
        <v>85</v>
      </c>
      <c r="C5" s="100" t="s">
        <v>30</v>
      </c>
      <c r="D5" s="101" t="s">
        <v>2</v>
      </c>
      <c r="F5" s="22"/>
      <c r="G5" s="7"/>
      <c r="H5" s="7"/>
      <c r="I5" s="22"/>
      <c r="J5" s="111">
        <v>5000</v>
      </c>
      <c r="K5" s="22"/>
      <c r="L5" s="21"/>
      <c r="M5" s="21"/>
    </row>
    <row r="6" spans="1:13" x14ac:dyDescent="0.25">
      <c r="A6" s="4">
        <f t="shared" ref="A6:A14" si="0">A5+1</f>
        <v>3</v>
      </c>
      <c r="B6" s="101" t="s">
        <v>7</v>
      </c>
      <c r="C6" s="100" t="s">
        <v>31</v>
      </c>
      <c r="D6" s="100" t="s">
        <v>32</v>
      </c>
      <c r="F6" s="22"/>
      <c r="G6" s="7"/>
      <c r="H6" s="7"/>
      <c r="I6" s="22"/>
      <c r="J6" s="22"/>
      <c r="K6" s="22"/>
      <c r="L6" s="21"/>
      <c r="M6" s="21"/>
    </row>
    <row r="7" spans="1:13" x14ac:dyDescent="0.25">
      <c r="A7" s="4">
        <f t="shared" si="0"/>
        <v>4</v>
      </c>
      <c r="B7" s="101" t="s">
        <v>0</v>
      </c>
      <c r="C7" s="101" t="s">
        <v>18</v>
      </c>
      <c r="D7" s="101" t="s">
        <v>4</v>
      </c>
      <c r="F7" s="22"/>
      <c r="G7" s="22"/>
      <c r="H7" s="7"/>
      <c r="I7" s="22"/>
      <c r="J7" s="22"/>
      <c r="K7" s="22"/>
      <c r="L7" s="111"/>
      <c r="M7" s="111"/>
    </row>
    <row r="8" spans="1:13" x14ac:dyDescent="0.25">
      <c r="A8" s="4">
        <f t="shared" si="0"/>
        <v>5</v>
      </c>
      <c r="B8" s="3" t="s">
        <v>0</v>
      </c>
      <c r="C8" s="3" t="s">
        <v>19</v>
      </c>
      <c r="D8" s="3" t="s">
        <v>4</v>
      </c>
      <c r="F8" s="22"/>
      <c r="G8" s="22"/>
      <c r="H8" s="7"/>
      <c r="I8" s="22"/>
      <c r="J8" s="22"/>
      <c r="K8" s="22"/>
      <c r="L8" s="111"/>
      <c r="M8" s="111"/>
    </row>
    <row r="9" spans="1:13" x14ac:dyDescent="0.25">
      <c r="A9" s="4">
        <f t="shared" si="0"/>
        <v>6</v>
      </c>
      <c r="B9" s="3" t="s">
        <v>7</v>
      </c>
      <c r="C9" s="3" t="s">
        <v>20</v>
      </c>
      <c r="D9" s="3" t="s">
        <v>21</v>
      </c>
      <c r="F9" s="22" t="s">
        <v>79</v>
      </c>
      <c r="G9" s="7"/>
      <c r="H9" s="22"/>
      <c r="I9" s="22"/>
      <c r="J9" s="22"/>
      <c r="K9" s="30">
        <v>44500</v>
      </c>
      <c r="L9" s="111"/>
      <c r="M9" s="111"/>
    </row>
    <row r="10" spans="1:13" x14ac:dyDescent="0.25">
      <c r="A10" s="4">
        <f t="shared" si="0"/>
        <v>7</v>
      </c>
      <c r="B10" s="101" t="s">
        <v>16</v>
      </c>
      <c r="C10" s="101" t="s">
        <v>22</v>
      </c>
      <c r="D10" s="101" t="s">
        <v>23</v>
      </c>
      <c r="F10" s="22" t="s">
        <v>79</v>
      </c>
      <c r="G10" s="7"/>
      <c r="H10" s="22"/>
      <c r="I10" s="22" t="s">
        <v>76</v>
      </c>
      <c r="J10" s="22" t="s">
        <v>197</v>
      </c>
      <c r="K10" s="22"/>
      <c r="L10" s="111"/>
      <c r="M10" s="111"/>
    </row>
    <row r="11" spans="1:13" x14ac:dyDescent="0.25">
      <c r="A11" s="4">
        <f t="shared" si="0"/>
        <v>8</v>
      </c>
      <c r="B11" s="3" t="s">
        <v>12</v>
      </c>
      <c r="C11" s="3" t="s">
        <v>212</v>
      </c>
      <c r="D11" s="3" t="s">
        <v>24</v>
      </c>
      <c r="F11" s="22"/>
      <c r="G11" s="22" t="s">
        <v>193</v>
      </c>
      <c r="H11" s="22"/>
      <c r="I11" s="22" t="s">
        <v>76</v>
      </c>
      <c r="J11" s="22"/>
      <c r="K11" s="22"/>
      <c r="L11" s="30">
        <v>44561</v>
      </c>
      <c r="M11" s="134"/>
    </row>
    <row r="12" spans="1:13" x14ac:dyDescent="0.25">
      <c r="A12" s="4">
        <f t="shared" si="0"/>
        <v>9</v>
      </c>
      <c r="B12" s="3" t="s">
        <v>12</v>
      </c>
      <c r="C12" s="3" t="s">
        <v>25</v>
      </c>
      <c r="D12" s="3" t="s">
        <v>26</v>
      </c>
      <c r="F12" s="22"/>
      <c r="G12" s="22" t="s">
        <v>193</v>
      </c>
      <c r="H12" s="22"/>
      <c r="I12" s="22" t="s">
        <v>76</v>
      </c>
      <c r="J12" s="22"/>
      <c r="K12" s="22"/>
      <c r="L12" s="30">
        <v>44561</v>
      </c>
      <c r="M12" s="134"/>
    </row>
    <row r="13" spans="1:13" x14ac:dyDescent="0.25">
      <c r="A13" s="4">
        <f t="shared" si="0"/>
        <v>10</v>
      </c>
      <c r="B13" s="3" t="s">
        <v>12</v>
      </c>
      <c r="C13" s="3" t="s">
        <v>27</v>
      </c>
      <c r="D13" s="3" t="s">
        <v>28</v>
      </c>
      <c r="F13" s="22"/>
      <c r="G13" s="22" t="s">
        <v>193</v>
      </c>
      <c r="H13" s="22"/>
      <c r="I13" s="22" t="s">
        <v>76</v>
      </c>
      <c r="J13" s="22"/>
      <c r="K13" s="22"/>
      <c r="L13" s="30">
        <v>44561</v>
      </c>
      <c r="M13" s="134"/>
    </row>
    <row r="14" spans="1:13" x14ac:dyDescent="0.25">
      <c r="A14" s="4">
        <f t="shared" si="0"/>
        <v>11</v>
      </c>
      <c r="B14" s="3" t="s">
        <v>12</v>
      </c>
      <c r="C14" s="3" t="s">
        <v>128</v>
      </c>
      <c r="D14" s="3" t="s">
        <v>24</v>
      </c>
      <c r="F14" s="22"/>
      <c r="G14" s="22"/>
      <c r="H14" s="22"/>
      <c r="I14" s="22"/>
      <c r="J14" s="22"/>
      <c r="K14" s="30">
        <v>44377</v>
      </c>
      <c r="L14" s="134"/>
      <c r="M14" s="134"/>
    </row>
    <row r="15" spans="1:13" x14ac:dyDescent="0.25">
      <c r="A15" s="51"/>
      <c r="B15" s="45"/>
      <c r="C15" s="45"/>
      <c r="D15" s="45"/>
      <c r="F15" s="45"/>
      <c r="G15" s="45"/>
      <c r="H15" s="45"/>
      <c r="I15" s="45"/>
      <c r="J15" s="45"/>
      <c r="K15" s="45"/>
      <c r="L15" s="45"/>
      <c r="M15" s="45"/>
    </row>
    <row r="16" spans="1:13" ht="15.75" thickBot="1" x14ac:dyDescent="0.3">
      <c r="A16" s="96"/>
      <c r="B16" s="97"/>
      <c r="C16" s="97"/>
      <c r="D16" s="97"/>
      <c r="F16" s="97"/>
      <c r="G16" s="97"/>
      <c r="H16" s="97"/>
      <c r="I16" s="97"/>
      <c r="J16" s="97"/>
      <c r="K16" s="97"/>
      <c r="L16" s="97"/>
      <c r="M16" s="97"/>
    </row>
    <row r="17" spans="1:14" x14ac:dyDescent="0.25">
      <c r="A17" s="181" t="s">
        <v>34</v>
      </c>
      <c r="B17" s="182"/>
      <c r="C17" s="182"/>
      <c r="D17" s="182"/>
      <c r="F17" s="162" t="s">
        <v>71</v>
      </c>
      <c r="G17" s="162" t="s">
        <v>72</v>
      </c>
      <c r="H17" s="162" t="s">
        <v>73</v>
      </c>
      <c r="I17" s="162" t="s">
        <v>74</v>
      </c>
      <c r="J17" s="162" t="s">
        <v>78</v>
      </c>
      <c r="K17" s="162" t="s">
        <v>122</v>
      </c>
      <c r="L17" s="162" t="s">
        <v>125</v>
      </c>
      <c r="M17" s="162" t="s">
        <v>183</v>
      </c>
    </row>
    <row r="18" spans="1:14" ht="15.75" thickBot="1" x14ac:dyDescent="0.3">
      <c r="A18" s="183"/>
      <c r="B18" s="184"/>
      <c r="C18" s="184"/>
      <c r="D18" s="184"/>
      <c r="F18" s="163"/>
      <c r="G18" s="163"/>
      <c r="H18" s="163"/>
      <c r="I18" s="163"/>
      <c r="J18" s="163"/>
      <c r="K18" s="163"/>
      <c r="L18" s="163"/>
      <c r="M18" s="163"/>
    </row>
    <row r="19" spans="1:14" x14ac:dyDescent="0.25">
      <c r="A19" s="4">
        <f t="shared" ref="A19:A27" si="1">A18+1</f>
        <v>1</v>
      </c>
      <c r="B19" s="3" t="s">
        <v>0</v>
      </c>
      <c r="C19" s="3" t="s">
        <v>165</v>
      </c>
      <c r="D19" s="3" t="s">
        <v>17</v>
      </c>
      <c r="F19" s="22"/>
      <c r="G19" s="22" t="s">
        <v>82</v>
      </c>
      <c r="H19" s="22"/>
      <c r="I19" s="22"/>
      <c r="J19" s="22"/>
      <c r="K19" s="22"/>
      <c r="L19" s="111"/>
      <c r="M19" s="111"/>
    </row>
    <row r="20" spans="1:14" x14ac:dyDescent="0.25">
      <c r="A20" s="4">
        <f t="shared" si="1"/>
        <v>2</v>
      </c>
      <c r="B20" s="3" t="s">
        <v>0</v>
      </c>
      <c r="C20" s="3" t="s">
        <v>3</v>
      </c>
      <c r="D20" s="3" t="s">
        <v>298</v>
      </c>
      <c r="F20" s="22"/>
      <c r="G20" s="22" t="s">
        <v>193</v>
      </c>
      <c r="H20" s="22"/>
      <c r="I20" s="22"/>
      <c r="J20" s="22"/>
      <c r="K20" s="22"/>
      <c r="L20" s="134"/>
      <c r="M20" s="134"/>
    </row>
    <row r="21" spans="1:14" x14ac:dyDescent="0.25">
      <c r="A21" s="4">
        <f t="shared" si="1"/>
        <v>3</v>
      </c>
      <c r="B21" s="3" t="s">
        <v>0</v>
      </c>
      <c r="C21" s="3" t="s">
        <v>5</v>
      </c>
      <c r="D21" s="3" t="s">
        <v>298</v>
      </c>
      <c r="F21" s="22"/>
      <c r="G21" s="22" t="s">
        <v>193</v>
      </c>
      <c r="H21" s="22"/>
      <c r="I21" s="22"/>
      <c r="J21" s="22"/>
      <c r="K21" s="22"/>
      <c r="L21" s="111"/>
      <c r="M21" s="111"/>
    </row>
    <row r="22" spans="1:14" x14ac:dyDescent="0.25">
      <c r="A22" s="4">
        <f t="shared" si="1"/>
        <v>4</v>
      </c>
      <c r="B22" s="3" t="s">
        <v>0</v>
      </c>
      <c r="C22" s="3" t="s">
        <v>6</v>
      </c>
      <c r="D22" s="3" t="s">
        <v>236</v>
      </c>
      <c r="F22" s="22"/>
      <c r="G22" s="22" t="s">
        <v>193</v>
      </c>
      <c r="H22" s="22"/>
      <c r="I22" s="22"/>
      <c r="J22" s="22"/>
      <c r="K22" s="22"/>
      <c r="L22" s="111"/>
      <c r="M22" s="111"/>
    </row>
    <row r="23" spans="1:14" x14ac:dyDescent="0.25">
      <c r="A23" s="4">
        <f t="shared" si="1"/>
        <v>5</v>
      </c>
      <c r="B23" s="3" t="s">
        <v>7</v>
      </c>
      <c r="C23" s="3" t="s">
        <v>8</v>
      </c>
      <c r="D23" s="3" t="s">
        <v>247</v>
      </c>
      <c r="F23" s="22" t="s">
        <v>79</v>
      </c>
      <c r="G23" s="22"/>
      <c r="H23" s="22"/>
      <c r="I23" s="22" t="s">
        <v>76</v>
      </c>
      <c r="J23" s="22"/>
      <c r="K23" s="30">
        <v>44530</v>
      </c>
      <c r="L23" s="111"/>
      <c r="M23" s="111"/>
      <c r="N23" t="s">
        <v>318</v>
      </c>
    </row>
    <row r="24" spans="1:14" x14ac:dyDescent="0.25">
      <c r="A24" s="4">
        <f t="shared" si="1"/>
        <v>6</v>
      </c>
      <c r="B24" s="3" t="s">
        <v>7</v>
      </c>
      <c r="C24" s="48" t="s">
        <v>1</v>
      </c>
      <c r="D24" s="48" t="s">
        <v>2</v>
      </c>
      <c r="F24" s="49" t="s">
        <v>79</v>
      </c>
      <c r="G24" s="54"/>
      <c r="H24" s="53" t="s">
        <v>76</v>
      </c>
      <c r="I24" s="49"/>
      <c r="J24" s="49"/>
      <c r="K24" s="49"/>
      <c r="L24" s="30">
        <v>44561</v>
      </c>
      <c r="M24" s="135"/>
    </row>
    <row r="25" spans="1:14" x14ac:dyDescent="0.25">
      <c r="A25" s="4">
        <f t="shared" si="1"/>
        <v>7</v>
      </c>
      <c r="B25" s="3" t="s">
        <v>7</v>
      </c>
      <c r="C25" s="3" t="s">
        <v>91</v>
      </c>
      <c r="D25" s="3" t="s">
        <v>298</v>
      </c>
      <c r="F25" s="22"/>
      <c r="G25" s="22"/>
      <c r="H25" s="22"/>
      <c r="I25" s="22"/>
      <c r="J25" s="22"/>
      <c r="K25" s="22"/>
      <c r="L25" s="111"/>
      <c r="M25" s="111"/>
    </row>
    <row r="26" spans="1:14" x14ac:dyDescent="0.25">
      <c r="A26" s="4">
        <f t="shared" si="1"/>
        <v>8</v>
      </c>
      <c r="B26" s="3" t="s">
        <v>7</v>
      </c>
      <c r="C26" s="3" t="s">
        <v>217</v>
      </c>
      <c r="D26" s="3" t="s">
        <v>299</v>
      </c>
      <c r="F26" s="22"/>
      <c r="G26" s="22"/>
      <c r="H26" s="22"/>
      <c r="I26" s="22"/>
      <c r="J26" s="22"/>
      <c r="K26" s="22"/>
      <c r="L26" s="111"/>
      <c r="M26" s="111"/>
    </row>
    <row r="27" spans="1:14" x14ac:dyDescent="0.25">
      <c r="A27" s="4">
        <f t="shared" si="1"/>
        <v>9</v>
      </c>
      <c r="B27" s="3" t="s">
        <v>221</v>
      </c>
      <c r="C27" s="22" t="s">
        <v>175</v>
      </c>
      <c r="D27" s="7" t="s">
        <v>300</v>
      </c>
      <c r="F27" s="22"/>
      <c r="G27" s="22" t="s">
        <v>193</v>
      </c>
      <c r="H27" s="22"/>
      <c r="I27" s="22"/>
      <c r="J27" s="22"/>
      <c r="K27" s="22"/>
      <c r="L27" s="10"/>
      <c r="M27" s="10"/>
    </row>
    <row r="28" spans="1:14" x14ac:dyDescent="0.25">
      <c r="A28" s="4">
        <f>A27+1</f>
        <v>10</v>
      </c>
      <c r="B28" s="3" t="s">
        <v>221</v>
      </c>
      <c r="C28" s="2" t="s">
        <v>43</v>
      </c>
      <c r="D28" s="3" t="s">
        <v>23</v>
      </c>
      <c r="F28" s="22" t="s">
        <v>79</v>
      </c>
      <c r="G28" s="22"/>
      <c r="H28" s="22"/>
      <c r="I28" s="22" t="s">
        <v>76</v>
      </c>
      <c r="J28" s="22" t="s">
        <v>76</v>
      </c>
      <c r="K28" s="22"/>
      <c r="L28" s="111"/>
      <c r="M28" s="111" t="s">
        <v>76</v>
      </c>
    </row>
    <row r="29" spans="1:14" x14ac:dyDescent="0.25">
      <c r="A29" s="4">
        <f t="shared" ref="A29:A33" si="2">A28+1</f>
        <v>11</v>
      </c>
      <c r="B29" s="3" t="s">
        <v>221</v>
      </c>
      <c r="C29" s="47" t="s">
        <v>179</v>
      </c>
      <c r="D29" s="47" t="s">
        <v>188</v>
      </c>
      <c r="F29" s="22"/>
      <c r="G29" s="22"/>
      <c r="H29" s="22"/>
      <c r="I29" s="111" t="s">
        <v>76</v>
      </c>
      <c r="J29" s="22"/>
      <c r="K29" s="22"/>
      <c r="L29" s="22"/>
      <c r="M29" s="111" t="s">
        <v>76</v>
      </c>
    </row>
    <row r="30" spans="1:14" x14ac:dyDescent="0.25">
      <c r="A30" s="4">
        <f t="shared" si="2"/>
        <v>12</v>
      </c>
      <c r="B30" s="3" t="s">
        <v>12</v>
      </c>
      <c r="C30" s="3" t="s">
        <v>13</v>
      </c>
      <c r="D30" s="3" t="s">
        <v>26</v>
      </c>
      <c r="F30" s="22"/>
      <c r="G30" s="22" t="s">
        <v>81</v>
      </c>
      <c r="H30" s="22"/>
      <c r="I30" s="22" t="s">
        <v>76</v>
      </c>
      <c r="J30" s="22"/>
      <c r="K30" s="22"/>
      <c r="L30" s="111"/>
      <c r="M30" s="111"/>
    </row>
    <row r="31" spans="1:14" x14ac:dyDescent="0.25">
      <c r="A31" s="4">
        <f t="shared" si="2"/>
        <v>13</v>
      </c>
      <c r="B31" s="3" t="s">
        <v>12</v>
      </c>
      <c r="C31" s="3" t="s">
        <v>14</v>
      </c>
      <c r="D31" s="3" t="s">
        <v>28</v>
      </c>
      <c r="F31" s="22"/>
      <c r="G31" s="22" t="s">
        <v>193</v>
      </c>
      <c r="H31" s="22"/>
      <c r="I31" s="22" t="s">
        <v>76</v>
      </c>
      <c r="J31" s="22"/>
      <c r="K31" s="22"/>
      <c r="L31" s="111"/>
      <c r="M31" s="111"/>
    </row>
    <row r="32" spans="1:14" x14ac:dyDescent="0.25">
      <c r="A32" s="4">
        <f t="shared" si="2"/>
        <v>14</v>
      </c>
      <c r="B32" s="3" t="s">
        <v>12</v>
      </c>
      <c r="C32" s="3" t="s">
        <v>15</v>
      </c>
      <c r="D32" s="3" t="s">
        <v>235</v>
      </c>
      <c r="F32" s="22"/>
      <c r="G32" s="22" t="s">
        <v>193</v>
      </c>
      <c r="H32" s="22"/>
      <c r="I32" s="22" t="s">
        <v>76</v>
      </c>
      <c r="J32" s="22"/>
      <c r="K32" s="22"/>
      <c r="L32" s="111"/>
      <c r="M32" s="111"/>
    </row>
    <row r="33" spans="1:13" x14ac:dyDescent="0.25">
      <c r="A33" s="4">
        <f t="shared" si="2"/>
        <v>15</v>
      </c>
      <c r="B33" s="3" t="s">
        <v>12</v>
      </c>
      <c r="C33" s="22" t="s">
        <v>36</v>
      </c>
      <c r="D33" s="3" t="s">
        <v>301</v>
      </c>
      <c r="F33" s="22"/>
      <c r="G33" s="22" t="s">
        <v>193</v>
      </c>
      <c r="H33" s="22"/>
      <c r="I33" s="22"/>
      <c r="J33" s="22"/>
      <c r="K33" s="22"/>
      <c r="L33" s="10"/>
      <c r="M33" s="10"/>
    </row>
    <row r="34" spans="1:13" x14ac:dyDescent="0.25">
      <c r="A34" s="4" t="s">
        <v>103</v>
      </c>
      <c r="B34" s="3" t="s">
        <v>12</v>
      </c>
      <c r="C34" s="2" t="s">
        <v>104</v>
      </c>
      <c r="D34" s="3" t="s">
        <v>301</v>
      </c>
      <c r="F34" s="22"/>
      <c r="G34" s="22"/>
      <c r="H34" s="22"/>
      <c r="I34" s="22"/>
      <c r="J34" s="22"/>
      <c r="K34" s="22"/>
      <c r="L34" s="22"/>
      <c r="M34" s="22"/>
    </row>
    <row r="35" spans="1:13" x14ac:dyDescent="0.25">
      <c r="A35" s="4" t="s">
        <v>103</v>
      </c>
      <c r="B35" s="3" t="s">
        <v>12</v>
      </c>
      <c r="C35" s="2" t="s">
        <v>106</v>
      </c>
      <c r="D35" s="2" t="s">
        <v>107</v>
      </c>
      <c r="F35" s="22"/>
      <c r="G35" s="22"/>
      <c r="H35" s="22"/>
      <c r="I35" s="22"/>
      <c r="J35" s="22"/>
      <c r="K35" s="22"/>
      <c r="L35" s="22"/>
      <c r="M35" s="22"/>
    </row>
    <row r="36" spans="1:13" x14ac:dyDescent="0.25">
      <c r="A36" s="4">
        <f>A33+1</f>
        <v>16</v>
      </c>
      <c r="B36" s="3" t="s">
        <v>12</v>
      </c>
      <c r="C36" s="2" t="s">
        <v>114</v>
      </c>
      <c r="D36" s="3" t="s">
        <v>23</v>
      </c>
      <c r="F36" s="22" t="s">
        <v>117</v>
      </c>
      <c r="G36" s="22"/>
      <c r="H36" s="14" t="s">
        <v>76</v>
      </c>
      <c r="I36" s="22"/>
      <c r="J36" s="22"/>
      <c r="K36" s="22"/>
      <c r="L36" s="22"/>
      <c r="M36" s="22"/>
    </row>
    <row r="37" spans="1:13" x14ac:dyDescent="0.25">
      <c r="A37" s="4" t="s">
        <v>103</v>
      </c>
      <c r="B37" s="3" t="s">
        <v>12</v>
      </c>
      <c r="C37" s="2" t="s">
        <v>115</v>
      </c>
      <c r="D37" s="3" t="s">
        <v>116</v>
      </c>
      <c r="F37" s="22"/>
      <c r="G37" s="22"/>
      <c r="H37" s="22"/>
      <c r="I37" s="22"/>
      <c r="J37" s="22"/>
      <c r="K37" s="22"/>
      <c r="L37" s="22"/>
      <c r="M37" s="22"/>
    </row>
    <row r="38" spans="1:13" ht="15.75" thickBot="1" x14ac:dyDescent="0.3">
      <c r="A38" s="51" t="s">
        <v>103</v>
      </c>
      <c r="B38" s="40" t="s">
        <v>12</v>
      </c>
      <c r="C38" s="45" t="s">
        <v>118</v>
      </c>
      <c r="D38" s="40" t="s">
        <v>116</v>
      </c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164" t="s">
        <v>77</v>
      </c>
      <c r="B39" s="165"/>
      <c r="C39" s="168" t="s">
        <v>33</v>
      </c>
      <c r="D39" s="169"/>
      <c r="F39" s="232" t="s">
        <v>71</v>
      </c>
      <c r="G39" s="232" t="s">
        <v>72</v>
      </c>
      <c r="H39" s="232" t="s">
        <v>73</v>
      </c>
      <c r="I39" s="232" t="s">
        <v>74</v>
      </c>
      <c r="J39" s="232" t="s">
        <v>78</v>
      </c>
      <c r="K39" s="232" t="s">
        <v>122</v>
      </c>
      <c r="L39" s="232" t="s">
        <v>125</v>
      </c>
      <c r="M39" s="232" t="s">
        <v>183</v>
      </c>
    </row>
    <row r="40" spans="1:13" ht="15.75" thickBot="1" x14ac:dyDescent="0.3">
      <c r="A40" s="166"/>
      <c r="B40" s="167"/>
      <c r="C40" s="170"/>
      <c r="D40" s="171"/>
      <c r="F40" s="233"/>
      <c r="G40" s="233"/>
      <c r="H40" s="233"/>
      <c r="I40" s="233"/>
      <c r="J40" s="233"/>
      <c r="K40" s="233"/>
      <c r="L40" s="233"/>
      <c r="M40" s="233"/>
    </row>
    <row r="41" spans="1:13" x14ac:dyDescent="0.25">
      <c r="A41" s="52">
        <v>1</v>
      </c>
      <c r="B41" s="48" t="s">
        <v>282</v>
      </c>
      <c r="C41" s="48" t="s">
        <v>10</v>
      </c>
      <c r="D41" s="3" t="s">
        <v>302</v>
      </c>
      <c r="F41" s="49"/>
      <c r="G41" s="22" t="s">
        <v>193</v>
      </c>
      <c r="H41" s="49"/>
      <c r="I41" s="49"/>
      <c r="J41" s="49"/>
      <c r="K41" s="49"/>
      <c r="L41" s="136"/>
      <c r="M41" s="136"/>
    </row>
    <row r="42" spans="1:13" x14ac:dyDescent="0.25">
      <c r="A42" s="4">
        <f>A41+1</f>
        <v>2</v>
      </c>
      <c r="B42" s="48" t="s">
        <v>282</v>
      </c>
      <c r="C42" s="3" t="s">
        <v>11</v>
      </c>
      <c r="D42" s="3" t="s">
        <v>302</v>
      </c>
      <c r="F42" s="22"/>
      <c r="G42" s="22" t="s">
        <v>193</v>
      </c>
      <c r="H42" s="22"/>
      <c r="I42" s="22"/>
      <c r="J42" s="22"/>
      <c r="K42" s="22"/>
      <c r="L42" s="111"/>
      <c r="M42" s="111"/>
    </row>
    <row r="43" spans="1:13" x14ac:dyDescent="0.25">
      <c r="A43" s="4">
        <f t="shared" ref="A43:A62" si="3">A42+1</f>
        <v>3</v>
      </c>
      <c r="B43" s="48" t="s">
        <v>282</v>
      </c>
      <c r="C43" s="8" t="s">
        <v>56</v>
      </c>
      <c r="D43" s="2" t="s">
        <v>303</v>
      </c>
      <c r="F43" s="22"/>
      <c r="G43" s="22"/>
      <c r="H43" s="22"/>
      <c r="I43" s="22"/>
      <c r="J43" s="22"/>
      <c r="K43" s="22"/>
      <c r="L43" s="10"/>
      <c r="M43" s="10"/>
    </row>
    <row r="44" spans="1:13" x14ac:dyDescent="0.25">
      <c r="A44" s="4">
        <f t="shared" si="3"/>
        <v>4</v>
      </c>
      <c r="B44" s="48" t="s">
        <v>282</v>
      </c>
      <c r="C44" s="8" t="s">
        <v>280</v>
      </c>
      <c r="D44" s="2" t="s">
        <v>303</v>
      </c>
      <c r="F44" s="22"/>
      <c r="G44" s="22"/>
      <c r="H44" s="22"/>
      <c r="I44" s="22"/>
      <c r="J44" s="22"/>
      <c r="K44" s="22"/>
      <c r="L44" s="10"/>
      <c r="M44" s="10"/>
    </row>
    <row r="45" spans="1:13" x14ac:dyDescent="0.25">
      <c r="A45" s="4">
        <f t="shared" si="3"/>
        <v>5</v>
      </c>
      <c r="B45" s="3" t="s">
        <v>7</v>
      </c>
      <c r="C45" s="2" t="s">
        <v>44</v>
      </c>
      <c r="D45" s="3" t="s">
        <v>119</v>
      </c>
      <c r="F45" s="22" t="s">
        <v>80</v>
      </c>
      <c r="G45" s="22"/>
      <c r="H45" s="22"/>
      <c r="I45" s="22"/>
      <c r="J45" s="22"/>
      <c r="K45" s="22"/>
      <c r="L45" s="10"/>
      <c r="M45" s="10"/>
    </row>
    <row r="46" spans="1:13" x14ac:dyDescent="0.25">
      <c r="A46" s="4">
        <f t="shared" si="3"/>
        <v>6</v>
      </c>
      <c r="B46" s="3" t="s">
        <v>7</v>
      </c>
      <c r="C46" s="2" t="s">
        <v>94</v>
      </c>
      <c r="D46" s="2" t="s">
        <v>304</v>
      </c>
      <c r="F46" s="22"/>
      <c r="G46" s="22" t="s">
        <v>193</v>
      </c>
      <c r="H46" s="22"/>
      <c r="I46" s="22"/>
      <c r="J46" s="22"/>
      <c r="K46" s="22"/>
      <c r="L46" s="111"/>
      <c r="M46" s="111"/>
    </row>
    <row r="47" spans="1:13" x14ac:dyDescent="0.25">
      <c r="A47" s="4">
        <f t="shared" si="3"/>
        <v>7</v>
      </c>
      <c r="B47" s="3" t="s">
        <v>7</v>
      </c>
      <c r="C47" s="2" t="s">
        <v>37</v>
      </c>
      <c r="D47" s="2" t="s">
        <v>304</v>
      </c>
      <c r="F47" s="22"/>
      <c r="G47" s="22" t="s">
        <v>193</v>
      </c>
      <c r="H47" s="22"/>
      <c r="I47" s="22"/>
      <c r="J47" s="22"/>
      <c r="K47" s="22"/>
      <c r="L47" s="111"/>
      <c r="M47" s="111"/>
    </row>
    <row r="48" spans="1:13" x14ac:dyDescent="0.25">
      <c r="A48" s="4">
        <f t="shared" si="3"/>
        <v>8</v>
      </c>
      <c r="B48" s="3" t="s">
        <v>7</v>
      </c>
      <c r="C48" s="2" t="s">
        <v>38</v>
      </c>
      <c r="D48" s="2" t="s">
        <v>304</v>
      </c>
      <c r="F48" s="22"/>
      <c r="G48" s="22" t="s">
        <v>193</v>
      </c>
      <c r="H48" s="22"/>
      <c r="I48" s="22"/>
      <c r="J48" s="22"/>
      <c r="K48" s="22"/>
      <c r="L48" s="111"/>
      <c r="M48" s="111"/>
    </row>
    <row r="49" spans="1:13" x14ac:dyDescent="0.25">
      <c r="A49" s="4">
        <f t="shared" si="3"/>
        <v>9</v>
      </c>
      <c r="B49" s="3" t="s">
        <v>0</v>
      </c>
      <c r="C49" s="2" t="s">
        <v>46</v>
      </c>
      <c r="D49" s="2" t="s">
        <v>304</v>
      </c>
      <c r="F49" s="22"/>
      <c r="G49" s="22" t="s">
        <v>193</v>
      </c>
      <c r="H49" s="22"/>
      <c r="I49" s="22"/>
      <c r="J49" s="22"/>
      <c r="K49" s="22"/>
      <c r="L49" s="111"/>
      <c r="M49" s="111"/>
    </row>
    <row r="50" spans="1:13" x14ac:dyDescent="0.25">
      <c r="A50" s="4">
        <f t="shared" si="3"/>
        <v>10</v>
      </c>
      <c r="B50" s="3" t="s">
        <v>0</v>
      </c>
      <c r="C50" s="8" t="s">
        <v>64</v>
      </c>
      <c r="D50" s="2" t="s">
        <v>304</v>
      </c>
      <c r="F50" s="22"/>
      <c r="G50" s="22"/>
      <c r="H50" s="22"/>
      <c r="I50" s="22"/>
      <c r="J50" s="22"/>
      <c r="K50" s="22"/>
      <c r="L50" s="137"/>
      <c r="M50" s="137"/>
    </row>
    <row r="51" spans="1:13" x14ac:dyDescent="0.25">
      <c r="A51" s="4">
        <f t="shared" si="3"/>
        <v>11</v>
      </c>
      <c r="B51" s="3" t="s">
        <v>0</v>
      </c>
      <c r="C51" s="8" t="s">
        <v>64</v>
      </c>
      <c r="D51" s="2" t="s">
        <v>304</v>
      </c>
      <c r="F51" s="22"/>
      <c r="G51" s="22"/>
      <c r="H51" s="22"/>
      <c r="I51" s="22"/>
      <c r="J51" s="22"/>
      <c r="K51" s="22"/>
      <c r="L51" s="137"/>
      <c r="M51" s="137"/>
    </row>
    <row r="52" spans="1:13" x14ac:dyDescent="0.25">
      <c r="A52" s="4">
        <f t="shared" si="3"/>
        <v>12</v>
      </c>
      <c r="B52" s="3" t="s">
        <v>0</v>
      </c>
      <c r="C52" s="8" t="s">
        <v>64</v>
      </c>
      <c r="D52" s="2" t="s">
        <v>304</v>
      </c>
      <c r="F52" s="22"/>
      <c r="G52" s="22"/>
      <c r="H52" s="22"/>
      <c r="I52" s="22"/>
      <c r="J52" s="22"/>
      <c r="K52" s="22"/>
      <c r="L52" s="137"/>
      <c r="M52" s="137"/>
    </row>
    <row r="53" spans="1:13" x14ac:dyDescent="0.25">
      <c r="A53" s="4">
        <f t="shared" si="3"/>
        <v>13</v>
      </c>
      <c r="B53" s="2" t="s">
        <v>281</v>
      </c>
      <c r="C53" s="47" t="s">
        <v>179</v>
      </c>
      <c r="D53" s="47" t="s">
        <v>188</v>
      </c>
      <c r="F53" s="22" t="s">
        <v>80</v>
      </c>
      <c r="G53" s="22"/>
      <c r="H53" s="22"/>
      <c r="I53" s="22"/>
      <c r="J53" s="22"/>
      <c r="K53" s="22"/>
      <c r="L53" s="111"/>
      <c r="M53" s="111"/>
    </row>
    <row r="54" spans="1:13" x14ac:dyDescent="0.25">
      <c r="A54" s="4">
        <f t="shared" si="3"/>
        <v>14</v>
      </c>
      <c r="B54" s="2" t="s">
        <v>281</v>
      </c>
      <c r="C54" s="2" t="s">
        <v>230</v>
      </c>
      <c r="D54" s="2" t="s">
        <v>180</v>
      </c>
      <c r="F54" s="22"/>
      <c r="G54" s="22"/>
      <c r="H54" s="22"/>
      <c r="I54" s="22"/>
      <c r="J54" s="22"/>
      <c r="K54" s="22"/>
      <c r="L54" s="111"/>
      <c r="M54" s="111"/>
    </row>
    <row r="55" spans="1:13" x14ac:dyDescent="0.25">
      <c r="A55" s="4">
        <f t="shared" si="3"/>
        <v>15</v>
      </c>
      <c r="B55" s="2" t="s">
        <v>281</v>
      </c>
      <c r="C55" s="2" t="s">
        <v>40</v>
      </c>
      <c r="D55" s="3" t="s">
        <v>2</v>
      </c>
      <c r="F55" s="22" t="s">
        <v>80</v>
      </c>
      <c r="G55" s="22"/>
      <c r="H55" s="22"/>
      <c r="I55" s="22"/>
      <c r="J55" s="22"/>
      <c r="K55" s="22"/>
      <c r="L55" s="10"/>
      <c r="M55" s="10"/>
    </row>
    <row r="56" spans="1:13" x14ac:dyDescent="0.25">
      <c r="A56" s="4">
        <f t="shared" si="3"/>
        <v>16</v>
      </c>
      <c r="B56" s="2" t="s">
        <v>281</v>
      </c>
      <c r="C56" s="2" t="s">
        <v>41</v>
      </c>
      <c r="D56" s="3" t="s">
        <v>2</v>
      </c>
      <c r="F56" s="22" t="s">
        <v>80</v>
      </c>
      <c r="G56" s="22"/>
      <c r="H56" s="22"/>
      <c r="I56" s="22"/>
      <c r="J56" s="22"/>
      <c r="K56" s="22"/>
      <c r="L56" s="10"/>
      <c r="M56" s="10"/>
    </row>
    <row r="57" spans="1:13" x14ac:dyDescent="0.25">
      <c r="A57" s="4">
        <f>A56+1</f>
        <v>17</v>
      </c>
      <c r="B57" s="3" t="s">
        <v>12</v>
      </c>
      <c r="C57" s="8" t="s">
        <v>100</v>
      </c>
      <c r="D57" s="2" t="s">
        <v>305</v>
      </c>
      <c r="F57" s="22"/>
      <c r="G57" s="22"/>
      <c r="H57" s="22"/>
      <c r="I57" s="22"/>
      <c r="J57" s="22"/>
      <c r="K57" s="22"/>
      <c r="L57" s="137"/>
      <c r="M57" s="137"/>
    </row>
    <row r="58" spans="1:13" x14ac:dyDescent="0.25">
      <c r="A58" s="4">
        <f t="shared" si="3"/>
        <v>18</v>
      </c>
      <c r="B58" s="3" t="s">
        <v>12</v>
      </c>
      <c r="C58" s="8" t="s">
        <v>101</v>
      </c>
      <c r="D58" s="2" t="s">
        <v>305</v>
      </c>
      <c r="F58" s="22"/>
      <c r="G58" s="22"/>
      <c r="H58" s="22"/>
      <c r="I58" s="22"/>
      <c r="J58" s="22"/>
      <c r="K58" s="22"/>
      <c r="L58" s="137"/>
      <c r="M58" s="137"/>
    </row>
    <row r="59" spans="1:13" x14ac:dyDescent="0.25">
      <c r="A59" s="4">
        <f t="shared" si="3"/>
        <v>19</v>
      </c>
      <c r="B59" s="3" t="s">
        <v>12</v>
      </c>
      <c r="C59" s="2" t="s">
        <v>92</v>
      </c>
      <c r="D59" s="2" t="s">
        <v>305</v>
      </c>
      <c r="F59" s="22"/>
      <c r="G59" s="22"/>
      <c r="H59" s="22"/>
      <c r="I59" s="22"/>
      <c r="J59" s="22"/>
      <c r="K59" s="22"/>
      <c r="L59" s="137"/>
      <c r="M59" s="137"/>
    </row>
    <row r="60" spans="1:13" x14ac:dyDescent="0.25">
      <c r="A60" s="4">
        <f t="shared" si="3"/>
        <v>20</v>
      </c>
      <c r="B60" s="3" t="s">
        <v>12</v>
      </c>
      <c r="C60" s="2" t="s">
        <v>93</v>
      </c>
      <c r="D60" s="2" t="s">
        <v>305</v>
      </c>
      <c r="F60" s="22"/>
      <c r="G60" s="22"/>
      <c r="H60" s="22"/>
      <c r="I60" s="22"/>
      <c r="J60" s="22"/>
      <c r="K60" s="22"/>
      <c r="L60" s="137"/>
      <c r="M60" s="137"/>
    </row>
    <row r="61" spans="1:13" x14ac:dyDescent="0.25">
      <c r="A61" s="4">
        <f t="shared" si="3"/>
        <v>21</v>
      </c>
      <c r="B61" s="3" t="s">
        <v>12</v>
      </c>
      <c r="C61" s="29" t="s">
        <v>113</v>
      </c>
      <c r="D61" s="3" t="s">
        <v>306</v>
      </c>
      <c r="F61" s="22"/>
      <c r="G61" s="22" t="s">
        <v>193</v>
      </c>
      <c r="H61" s="22"/>
      <c r="I61" s="22"/>
      <c r="J61" s="22"/>
      <c r="K61" s="22"/>
      <c r="L61" s="10"/>
      <c r="M61" s="10"/>
    </row>
    <row r="62" spans="1:13" ht="15.75" thickBot="1" x14ac:dyDescent="0.3">
      <c r="A62" s="51">
        <f t="shared" si="3"/>
        <v>22</v>
      </c>
      <c r="B62" s="40" t="s">
        <v>12</v>
      </c>
      <c r="C62" s="65" t="s">
        <v>47</v>
      </c>
      <c r="D62" s="40" t="s">
        <v>98</v>
      </c>
      <c r="F62" s="42"/>
      <c r="G62" s="42" t="s">
        <v>81</v>
      </c>
      <c r="H62" s="42"/>
      <c r="I62" s="42"/>
      <c r="J62" s="42"/>
      <c r="K62" s="42"/>
      <c r="L62" s="46"/>
      <c r="M62" s="46"/>
    </row>
    <row r="63" spans="1:13" x14ac:dyDescent="0.25">
      <c r="A63" s="191" t="s">
        <v>50</v>
      </c>
      <c r="B63" s="192"/>
      <c r="C63" s="192"/>
      <c r="D63" s="66"/>
      <c r="F63" s="232" t="s">
        <v>71</v>
      </c>
      <c r="G63" s="232" t="s">
        <v>72</v>
      </c>
      <c r="H63" s="232" t="s">
        <v>73</v>
      </c>
      <c r="I63" s="232" t="s">
        <v>74</v>
      </c>
      <c r="J63" s="232" t="s">
        <v>78</v>
      </c>
      <c r="K63" s="232" t="s">
        <v>122</v>
      </c>
      <c r="L63" s="232" t="s">
        <v>125</v>
      </c>
      <c r="M63" s="232" t="s">
        <v>183</v>
      </c>
    </row>
    <row r="64" spans="1:13" ht="15.75" thickBot="1" x14ac:dyDescent="0.3">
      <c r="A64" s="193"/>
      <c r="B64" s="194"/>
      <c r="C64" s="194"/>
      <c r="D64" s="69"/>
      <c r="F64" s="233"/>
      <c r="G64" s="233"/>
      <c r="H64" s="233"/>
      <c r="I64" s="233"/>
      <c r="J64" s="233"/>
      <c r="K64" s="233"/>
      <c r="L64" s="233"/>
      <c r="M64" s="233"/>
    </row>
    <row r="65" spans="1:13" x14ac:dyDescent="0.25">
      <c r="A65" s="5"/>
      <c r="B65" s="47"/>
      <c r="C65" s="2" t="s">
        <v>39</v>
      </c>
      <c r="D65" s="3" t="s">
        <v>45</v>
      </c>
      <c r="F65" s="49"/>
      <c r="G65" s="49"/>
      <c r="H65" s="49"/>
      <c r="I65" s="49" t="s">
        <v>327</v>
      </c>
      <c r="J65" s="49"/>
      <c r="K65" s="49"/>
      <c r="L65" s="49"/>
      <c r="M65" s="49"/>
    </row>
    <row r="66" spans="1:13" x14ac:dyDescent="0.25">
      <c r="A66" s="26"/>
      <c r="B66" s="2"/>
      <c r="C66" s="2" t="s">
        <v>48</v>
      </c>
      <c r="D66" s="2" t="s">
        <v>96</v>
      </c>
      <c r="F66" s="22"/>
      <c r="G66" s="22"/>
      <c r="H66" s="22"/>
      <c r="I66" s="22"/>
      <c r="J66" s="22"/>
      <c r="K66" s="22"/>
      <c r="L66" s="22"/>
      <c r="M66" s="22" t="s">
        <v>76</v>
      </c>
    </row>
    <row r="67" spans="1:13" x14ac:dyDescent="0.25">
      <c r="A67" s="26"/>
      <c r="B67" s="2"/>
      <c r="C67" s="2" t="s">
        <v>49</v>
      </c>
      <c r="D67" s="2" t="s">
        <v>154</v>
      </c>
      <c r="F67" s="22"/>
      <c r="G67" s="22"/>
      <c r="H67" s="22" t="s">
        <v>76</v>
      </c>
      <c r="I67" s="22"/>
      <c r="J67" s="22"/>
      <c r="K67" s="22"/>
      <c r="L67" s="22"/>
      <c r="M67" s="22"/>
    </row>
    <row r="68" spans="1:13" x14ac:dyDescent="0.25">
      <c r="A68" s="26"/>
      <c r="B68" s="2"/>
      <c r="C68" s="2" t="s">
        <v>51</v>
      </c>
      <c r="D68" s="2" t="s">
        <v>153</v>
      </c>
      <c r="F68" s="22"/>
      <c r="G68" s="22" t="s">
        <v>193</v>
      </c>
      <c r="H68" s="22"/>
      <c r="I68" s="22"/>
      <c r="J68" s="22"/>
      <c r="K68" s="22"/>
      <c r="L68" s="22"/>
      <c r="M68" s="22"/>
    </row>
    <row r="69" spans="1:13" x14ac:dyDescent="0.25">
      <c r="A69" s="26"/>
      <c r="B69" s="2"/>
      <c r="C69" s="2" t="s">
        <v>42</v>
      </c>
      <c r="D69" s="3" t="s">
        <v>9</v>
      </c>
      <c r="F69" s="22"/>
      <c r="G69" s="22"/>
      <c r="H69" s="22"/>
      <c r="I69" s="22"/>
      <c r="J69" s="22"/>
      <c r="K69" s="22"/>
      <c r="L69" s="22"/>
      <c r="M69" s="22" t="s">
        <v>76</v>
      </c>
    </row>
    <row r="70" spans="1:13" x14ac:dyDescent="0.25">
      <c r="A70" s="26"/>
      <c r="B70" s="2"/>
      <c r="C70" s="2" t="s">
        <v>89</v>
      </c>
      <c r="D70" s="2" t="s">
        <v>90</v>
      </c>
      <c r="F70" s="22"/>
      <c r="G70" s="22" t="s">
        <v>193</v>
      </c>
      <c r="H70" s="22"/>
      <c r="I70" s="22"/>
      <c r="J70" s="22"/>
      <c r="K70" s="22"/>
      <c r="L70" s="22"/>
      <c r="M70" s="22"/>
    </row>
    <row r="71" spans="1:13" x14ac:dyDescent="0.25">
      <c r="A71" s="35" t="s">
        <v>102</v>
      </c>
      <c r="B71" s="1"/>
      <c r="C71" s="2"/>
      <c r="D71" s="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5"/>
      <c r="B72" s="1"/>
      <c r="C72" s="3" t="s">
        <v>217</v>
      </c>
      <c r="D72" s="3" t="s">
        <v>223</v>
      </c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4"/>
      <c r="B73" s="2"/>
      <c r="C73" s="2" t="s">
        <v>55</v>
      </c>
      <c r="D73" s="2" t="s">
        <v>83</v>
      </c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4"/>
      <c r="B74" s="2"/>
      <c r="C74" s="2" t="s">
        <v>277</v>
      </c>
      <c r="D74" s="2" t="s">
        <v>275</v>
      </c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F75" s="1"/>
      <c r="G75" s="1"/>
      <c r="H75" s="1"/>
      <c r="I75" s="1"/>
      <c r="J75" s="1"/>
      <c r="K75" s="1"/>
      <c r="L75" s="1"/>
      <c r="M75" s="1"/>
    </row>
    <row r="76" spans="1:13" x14ac:dyDescent="0.25">
      <c r="F76" s="1"/>
      <c r="G76" s="1"/>
      <c r="H76" s="1"/>
      <c r="I76" s="1"/>
      <c r="J76" s="1"/>
      <c r="K76" s="1"/>
      <c r="L76" s="1"/>
      <c r="M76" s="1"/>
    </row>
  </sheetData>
  <mergeCells count="39">
    <mergeCell ref="L63:L64"/>
    <mergeCell ref="M63:M64"/>
    <mergeCell ref="E2:E3"/>
    <mergeCell ref="F63:F64"/>
    <mergeCell ref="G63:G64"/>
    <mergeCell ref="H63:H64"/>
    <mergeCell ref="I63:I64"/>
    <mergeCell ref="J63:J64"/>
    <mergeCell ref="K63:K64"/>
    <mergeCell ref="L17:L18"/>
    <mergeCell ref="M17:M18"/>
    <mergeCell ref="F39:F40"/>
    <mergeCell ref="G39:G40"/>
    <mergeCell ref="H39:H40"/>
    <mergeCell ref="I39:I40"/>
    <mergeCell ref="J39:J40"/>
    <mergeCell ref="K39:K40"/>
    <mergeCell ref="L39:L40"/>
    <mergeCell ref="M39:M40"/>
    <mergeCell ref="J2:J3"/>
    <mergeCell ref="K2:K3"/>
    <mergeCell ref="L2:L3"/>
    <mergeCell ref="M2:M3"/>
    <mergeCell ref="K17:K18"/>
    <mergeCell ref="F17:F18"/>
    <mergeCell ref="G17:G18"/>
    <mergeCell ref="H17:H18"/>
    <mergeCell ref="I17:I18"/>
    <mergeCell ref="J17:J18"/>
    <mergeCell ref="A2:D3"/>
    <mergeCell ref="A17:D18"/>
    <mergeCell ref="A39:B40"/>
    <mergeCell ref="C39:D40"/>
    <mergeCell ref="A63:C64"/>
    <mergeCell ref="F1:M1"/>
    <mergeCell ref="F2:F3"/>
    <mergeCell ref="G2:G3"/>
    <mergeCell ref="H2:H3"/>
    <mergeCell ref="I2:I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topLeftCell="A12" workbookViewId="0">
      <selection activeCell="E15" sqref="E15"/>
    </sheetView>
  </sheetViews>
  <sheetFormatPr defaultRowHeight="14.25" x14ac:dyDescent="0.2"/>
  <cols>
    <col min="1" max="1" width="3.28515625" style="1" bestFit="1" customWidth="1"/>
    <col min="2" max="2" width="17.42578125" style="1" bestFit="1" customWidth="1"/>
    <col min="3" max="3" width="22.85546875" style="1" customWidth="1"/>
    <col min="4" max="4" width="11.5703125" style="1" customWidth="1"/>
    <col min="5" max="5" width="41.5703125" style="1" customWidth="1"/>
    <col min="6" max="6" width="45" style="1" customWidth="1"/>
    <col min="7" max="16384" width="9.140625" style="1"/>
  </cols>
  <sheetData>
    <row r="1" spans="1:6" ht="18" x14ac:dyDescent="0.25">
      <c r="A1" s="236" t="s">
        <v>201</v>
      </c>
      <c r="B1" s="236"/>
      <c r="C1" s="236"/>
      <c r="D1" s="236"/>
      <c r="E1" s="77" t="s">
        <v>52</v>
      </c>
      <c r="F1" s="78">
        <v>44279</v>
      </c>
    </row>
    <row r="2" spans="1:6" ht="18" customHeight="1" thickBot="1" x14ac:dyDescent="0.25">
      <c r="A2" s="237" t="s">
        <v>202</v>
      </c>
      <c r="B2" s="237"/>
      <c r="C2" s="237"/>
      <c r="D2" s="237"/>
      <c r="E2" s="12" t="s">
        <v>53</v>
      </c>
      <c r="F2" s="38">
        <f ca="1">TODAY()</f>
        <v>44370</v>
      </c>
    </row>
    <row r="3" spans="1:6" x14ac:dyDescent="0.2">
      <c r="A3" s="76"/>
      <c r="B3" s="238" t="s">
        <v>177</v>
      </c>
      <c r="C3" s="162" t="s">
        <v>141</v>
      </c>
      <c r="D3" s="162" t="s">
        <v>203</v>
      </c>
      <c r="E3" s="174" t="s">
        <v>211</v>
      </c>
      <c r="F3" s="174" t="s">
        <v>138</v>
      </c>
    </row>
    <row r="4" spans="1:6" ht="15" thickBot="1" x14ac:dyDescent="0.25">
      <c r="A4" s="76"/>
      <c r="B4" s="239"/>
      <c r="C4" s="163"/>
      <c r="D4" s="163"/>
      <c r="E4" s="175"/>
      <c r="F4" s="175"/>
    </row>
    <row r="5" spans="1:6" ht="27.95" customHeight="1" x14ac:dyDescent="0.2">
      <c r="A5" s="5">
        <v>1</v>
      </c>
      <c r="B5" s="48" t="s">
        <v>234</v>
      </c>
      <c r="C5" s="48" t="s">
        <v>24</v>
      </c>
      <c r="D5" s="48">
        <v>44301</v>
      </c>
      <c r="E5" s="47"/>
      <c r="F5" s="47"/>
    </row>
    <row r="6" spans="1:6" ht="27.95" customHeight="1" x14ac:dyDescent="0.2">
      <c r="A6" s="5">
        <f>A5+1</f>
        <v>2</v>
      </c>
      <c r="B6" s="3" t="s">
        <v>25</v>
      </c>
      <c r="C6" s="3" t="s">
        <v>26</v>
      </c>
      <c r="D6" s="3">
        <v>44301</v>
      </c>
      <c r="E6" s="2"/>
      <c r="F6" s="2"/>
    </row>
    <row r="7" spans="1:6" ht="27.95" customHeight="1" x14ac:dyDescent="0.2">
      <c r="A7" s="5">
        <f t="shared" ref="A7:A21" si="0">A6+1</f>
        <v>3</v>
      </c>
      <c r="B7" s="3" t="s">
        <v>27</v>
      </c>
      <c r="C7" s="3" t="s">
        <v>28</v>
      </c>
      <c r="D7" s="3">
        <v>44308</v>
      </c>
      <c r="E7" s="2"/>
      <c r="F7" s="2"/>
    </row>
    <row r="8" spans="1:6" ht="27.95" customHeight="1" x14ac:dyDescent="0.2">
      <c r="A8" s="5">
        <f t="shared" si="0"/>
        <v>4</v>
      </c>
      <c r="B8" s="3" t="s">
        <v>128</v>
      </c>
      <c r="C8" s="3" t="s">
        <v>24</v>
      </c>
      <c r="D8" s="3">
        <v>44308</v>
      </c>
      <c r="E8" s="2"/>
      <c r="F8" s="2"/>
    </row>
    <row r="9" spans="1:6" ht="27.95" customHeight="1" x14ac:dyDescent="0.2">
      <c r="A9" s="5">
        <f t="shared" si="0"/>
        <v>5</v>
      </c>
      <c r="B9" s="3" t="s">
        <v>3</v>
      </c>
      <c r="C9" s="2" t="s">
        <v>4</v>
      </c>
      <c r="D9" s="3">
        <v>44317</v>
      </c>
      <c r="E9" s="2" t="s">
        <v>213</v>
      </c>
      <c r="F9" s="2" t="s">
        <v>215</v>
      </c>
    </row>
    <row r="10" spans="1:6" ht="27.95" customHeight="1" x14ac:dyDescent="0.2">
      <c r="A10" s="5">
        <f t="shared" si="0"/>
        <v>6</v>
      </c>
      <c r="B10" s="3" t="s">
        <v>5</v>
      </c>
      <c r="C10" s="2" t="s">
        <v>4</v>
      </c>
      <c r="D10" s="3">
        <v>44317</v>
      </c>
      <c r="E10" s="2" t="s">
        <v>213</v>
      </c>
      <c r="F10" s="2" t="s">
        <v>215</v>
      </c>
    </row>
    <row r="11" spans="1:6" ht="27.95" customHeight="1" x14ac:dyDescent="0.2">
      <c r="A11" s="5">
        <f t="shared" si="0"/>
        <v>7</v>
      </c>
      <c r="B11" s="2" t="s">
        <v>104</v>
      </c>
      <c r="C11" s="3" t="s">
        <v>105</v>
      </c>
      <c r="D11" s="3">
        <v>44347</v>
      </c>
      <c r="E11" s="33" t="s">
        <v>214</v>
      </c>
      <c r="F11" s="2" t="s">
        <v>215</v>
      </c>
    </row>
    <row r="12" spans="1:6" ht="27.95" customHeight="1" x14ac:dyDescent="0.2">
      <c r="A12" s="5">
        <f t="shared" si="0"/>
        <v>8</v>
      </c>
      <c r="B12" s="7" t="s">
        <v>165</v>
      </c>
      <c r="C12" s="22" t="s">
        <v>199</v>
      </c>
      <c r="D12" s="7">
        <v>44347</v>
      </c>
      <c r="E12" s="22" t="s">
        <v>208</v>
      </c>
      <c r="F12" s="22" t="s">
        <v>225</v>
      </c>
    </row>
    <row r="13" spans="1:6" ht="27.95" customHeight="1" x14ac:dyDescent="0.2">
      <c r="A13" s="5">
        <f t="shared" si="0"/>
        <v>9</v>
      </c>
      <c r="B13" s="22" t="s">
        <v>175</v>
      </c>
      <c r="C13" s="7" t="s">
        <v>97</v>
      </c>
      <c r="D13" s="7">
        <v>44362</v>
      </c>
      <c r="E13" s="127" t="s">
        <v>216</v>
      </c>
      <c r="F13" s="22"/>
    </row>
    <row r="14" spans="1:6" ht="27.95" customHeight="1" x14ac:dyDescent="0.2">
      <c r="A14" s="5">
        <f t="shared" si="0"/>
        <v>10</v>
      </c>
      <c r="B14" s="22" t="s">
        <v>36</v>
      </c>
      <c r="C14" s="7" t="s">
        <v>200</v>
      </c>
      <c r="D14" s="7">
        <v>44362</v>
      </c>
      <c r="E14" s="127" t="s">
        <v>216</v>
      </c>
      <c r="F14" s="22"/>
    </row>
    <row r="15" spans="1:6" ht="27.95" customHeight="1" x14ac:dyDescent="0.2">
      <c r="A15" s="5">
        <f t="shared" si="0"/>
        <v>11</v>
      </c>
      <c r="B15" s="7" t="s">
        <v>91</v>
      </c>
      <c r="C15" s="22" t="s">
        <v>198</v>
      </c>
      <c r="D15" s="7">
        <v>44362</v>
      </c>
      <c r="E15" s="127" t="s">
        <v>218</v>
      </c>
      <c r="F15" s="22" t="s">
        <v>208</v>
      </c>
    </row>
    <row r="16" spans="1:6" ht="27.95" customHeight="1" x14ac:dyDescent="0.2">
      <c r="A16" s="5">
        <f t="shared" si="0"/>
        <v>12</v>
      </c>
      <c r="B16" s="153" t="s">
        <v>217</v>
      </c>
      <c r="C16" s="22" t="s">
        <v>198</v>
      </c>
      <c r="D16" s="7">
        <v>44408</v>
      </c>
      <c r="E16" s="22" t="s">
        <v>231</v>
      </c>
      <c r="F16" s="22" t="s">
        <v>232</v>
      </c>
    </row>
    <row r="17" spans="1:6" ht="27.95" customHeight="1" x14ac:dyDescent="0.2">
      <c r="A17" s="5">
        <f t="shared" si="0"/>
        <v>13</v>
      </c>
      <c r="B17" s="7" t="s">
        <v>6</v>
      </c>
      <c r="C17" s="22" t="s">
        <v>198</v>
      </c>
      <c r="D17" s="7" t="s">
        <v>219</v>
      </c>
      <c r="E17" s="22" t="s">
        <v>233</v>
      </c>
      <c r="F17" s="22"/>
    </row>
    <row r="18" spans="1:6" ht="27.95" customHeight="1" x14ac:dyDescent="0.2">
      <c r="A18" s="5">
        <f t="shared" si="0"/>
        <v>14</v>
      </c>
      <c r="B18" s="22" t="s">
        <v>106</v>
      </c>
      <c r="C18" s="22" t="s">
        <v>107</v>
      </c>
      <c r="D18" s="7" t="s">
        <v>219</v>
      </c>
      <c r="E18" s="22" t="s">
        <v>209</v>
      </c>
      <c r="F18" s="22"/>
    </row>
    <row r="19" spans="1:6" ht="27.95" customHeight="1" x14ac:dyDescent="0.2">
      <c r="A19" s="5">
        <f t="shared" si="0"/>
        <v>15</v>
      </c>
      <c r="B19" s="7" t="s">
        <v>13</v>
      </c>
      <c r="C19" s="7" t="s">
        <v>26</v>
      </c>
      <c r="D19" s="7">
        <v>44423</v>
      </c>
      <c r="E19" s="22"/>
      <c r="F19" s="22" t="s">
        <v>220</v>
      </c>
    </row>
    <row r="20" spans="1:6" ht="27.95" customHeight="1" x14ac:dyDescent="0.2">
      <c r="A20" s="5">
        <f t="shared" si="0"/>
        <v>16</v>
      </c>
      <c r="B20" s="7" t="s">
        <v>14</v>
      </c>
      <c r="C20" s="7" t="s">
        <v>28</v>
      </c>
      <c r="D20" s="7">
        <v>44423</v>
      </c>
      <c r="E20" s="22"/>
      <c r="F20" s="22" t="s">
        <v>220</v>
      </c>
    </row>
    <row r="21" spans="1:6" ht="27.95" customHeight="1" x14ac:dyDescent="0.2">
      <c r="A21" s="5">
        <f t="shared" si="0"/>
        <v>17</v>
      </c>
      <c r="B21" s="7" t="s">
        <v>15</v>
      </c>
      <c r="C21" s="7" t="s">
        <v>174</v>
      </c>
      <c r="D21" s="7">
        <v>44423</v>
      </c>
      <c r="E21" s="22" t="s">
        <v>210</v>
      </c>
      <c r="F21" s="22" t="s">
        <v>220</v>
      </c>
    </row>
    <row r="23" spans="1:6" x14ac:dyDescent="0.2">
      <c r="B23" s="1" t="s">
        <v>204</v>
      </c>
    </row>
    <row r="24" spans="1:6" x14ac:dyDescent="0.2">
      <c r="B24" s="1" t="s">
        <v>207</v>
      </c>
    </row>
    <row r="25" spans="1:6" x14ac:dyDescent="0.2">
      <c r="B25" s="1" t="s">
        <v>206</v>
      </c>
    </row>
    <row r="26" spans="1:6" x14ac:dyDescent="0.2">
      <c r="B26" s="1" t="s">
        <v>205</v>
      </c>
    </row>
  </sheetData>
  <mergeCells count="7">
    <mergeCell ref="F3:F4"/>
    <mergeCell ref="A1:D1"/>
    <mergeCell ref="A2:D2"/>
    <mergeCell ref="C3:C4"/>
    <mergeCell ref="B3:B4"/>
    <mergeCell ref="D3:D4"/>
    <mergeCell ref="E3:E4"/>
  </mergeCells>
  <pageMargins left="0.5" right="0.5" top="0.4" bottom="0.65" header="0.51180555555555596" footer="0.51180555555555596"/>
  <pageSetup scale="89" orientation="landscape" r:id="rId1"/>
  <headerFooter>
    <oddFooter>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X73"/>
  <sheetViews>
    <sheetView topLeftCell="A39" workbookViewId="0">
      <pane xSplit="4" ySplit="1" topLeftCell="E40" activePane="bottomRight" state="frozen"/>
      <selection activeCell="A39" sqref="A39"/>
      <selection pane="topRight" activeCell="E39" sqref="E39"/>
      <selection pane="bottomLeft" activeCell="A40" sqref="A40"/>
      <selection pane="bottomRight" activeCell="G47" sqref="G47"/>
    </sheetView>
  </sheetViews>
  <sheetFormatPr defaultRowHeight="14.25" x14ac:dyDescent="0.2"/>
  <cols>
    <col min="1" max="1" width="7.7109375" style="1" bestFit="1" customWidth="1"/>
    <col min="2" max="2" width="3.28515625" style="1" bestFit="1" customWidth="1"/>
    <col min="3" max="3" width="17.42578125" style="1" bestFit="1" customWidth="1"/>
    <col min="4" max="4" width="21" style="1" customWidth="1"/>
    <col min="5" max="5" width="11.7109375" style="1" bestFit="1" customWidth="1"/>
    <col min="6" max="6" width="12.5703125" style="1" bestFit="1" customWidth="1"/>
    <col min="7" max="8" width="11.85546875" style="1" customWidth="1"/>
    <col min="9" max="9" width="11.140625" style="1" customWidth="1"/>
    <col min="10" max="10" width="10.7109375" style="1" customWidth="1"/>
    <col min="11" max="11" width="11.7109375" style="1" customWidth="1"/>
    <col min="12" max="13" width="10.7109375" style="1" customWidth="1"/>
    <col min="14" max="14" width="11.28515625" style="1" bestFit="1" customWidth="1"/>
    <col min="15" max="15" width="11.7109375" style="1" customWidth="1"/>
    <col min="16" max="16" width="10.42578125" style="1" customWidth="1"/>
    <col min="17" max="17" width="9.85546875" style="1" customWidth="1"/>
    <col min="18" max="18" width="10" style="1" customWidth="1"/>
    <col min="19" max="19" width="9.140625" style="1"/>
    <col min="20" max="20" width="10.28515625" style="1" customWidth="1"/>
    <col min="21" max="21" width="10" style="1" customWidth="1"/>
    <col min="22" max="22" width="9.140625" style="1"/>
    <col min="23" max="23" width="9.42578125" style="1" customWidth="1"/>
    <col min="24" max="24" width="9.85546875" style="1" customWidth="1"/>
    <col min="25" max="16384" width="9.140625" style="1"/>
  </cols>
  <sheetData>
    <row r="2" spans="1:13" ht="30.75" thickBot="1" x14ac:dyDescent="0.3">
      <c r="G2" s="24" t="s">
        <v>66</v>
      </c>
      <c r="H2" s="24" t="s">
        <v>67</v>
      </c>
      <c r="I2" s="24" t="s">
        <v>68</v>
      </c>
      <c r="J2" s="24" t="s">
        <v>66</v>
      </c>
      <c r="K2" s="24" t="s">
        <v>67</v>
      </c>
      <c r="L2" s="24" t="s">
        <v>68</v>
      </c>
      <c r="M2" s="107"/>
    </row>
    <row r="3" spans="1:13" x14ac:dyDescent="0.2">
      <c r="G3" s="162" t="s">
        <v>60</v>
      </c>
      <c r="H3" s="162" t="s">
        <v>61</v>
      </c>
      <c r="I3" s="162" t="s">
        <v>62</v>
      </c>
      <c r="J3" s="162" t="s">
        <v>57</v>
      </c>
      <c r="K3" s="162" t="s">
        <v>58</v>
      </c>
      <c r="L3" s="162" t="s">
        <v>59</v>
      </c>
      <c r="M3" s="108"/>
    </row>
    <row r="4" spans="1:13" ht="14.25" customHeight="1" thickBot="1" x14ac:dyDescent="0.25">
      <c r="E4" s="104" t="s">
        <v>238</v>
      </c>
      <c r="F4" s="104" t="s">
        <v>237</v>
      </c>
      <c r="G4" s="163"/>
      <c r="H4" s="163"/>
      <c r="I4" s="163"/>
      <c r="J4" s="163"/>
      <c r="K4" s="163"/>
      <c r="L4" s="163"/>
      <c r="M4" s="108"/>
    </row>
    <row r="5" spans="1:13" x14ac:dyDescent="0.2">
      <c r="B5" s="105">
        <v>1</v>
      </c>
      <c r="C5" s="99" t="s">
        <v>29</v>
      </c>
      <c r="D5" s="48" t="s">
        <v>2</v>
      </c>
      <c r="E5" s="83"/>
      <c r="G5" s="54">
        <v>44180</v>
      </c>
      <c r="H5" s="59"/>
      <c r="I5" s="59"/>
      <c r="J5" s="48">
        <v>44255</v>
      </c>
      <c r="K5" s="59"/>
      <c r="L5" s="59"/>
      <c r="M5" s="109"/>
    </row>
    <row r="6" spans="1:13" x14ac:dyDescent="0.2">
      <c r="B6" s="105">
        <f>B5+1</f>
        <v>2</v>
      </c>
      <c r="C6" s="100" t="s">
        <v>30</v>
      </c>
      <c r="D6" s="3" t="s">
        <v>2</v>
      </c>
      <c r="E6" s="83"/>
      <c r="G6" s="7">
        <v>44135</v>
      </c>
      <c r="H6" s="15"/>
      <c r="I6" s="15"/>
      <c r="J6" s="3">
        <v>44286</v>
      </c>
      <c r="K6" s="15"/>
      <c r="L6" s="15"/>
      <c r="M6" s="109"/>
    </row>
    <row r="7" spans="1:13" x14ac:dyDescent="0.2">
      <c r="B7" s="105">
        <f>B6+1</f>
        <v>3</v>
      </c>
      <c r="C7" s="100" t="s">
        <v>31</v>
      </c>
      <c r="D7" s="2" t="s">
        <v>32</v>
      </c>
      <c r="E7" s="6"/>
      <c r="G7" s="7">
        <v>44135</v>
      </c>
      <c r="H7" s="15"/>
      <c r="I7" s="15"/>
      <c r="J7" s="3">
        <v>44301</v>
      </c>
      <c r="K7" s="15"/>
      <c r="L7" s="15"/>
      <c r="M7" s="109"/>
    </row>
    <row r="8" spans="1:13" x14ac:dyDescent="0.2">
      <c r="A8" s="1" t="s">
        <v>0</v>
      </c>
      <c r="B8" s="103">
        <f t="shared" ref="B8:B15" si="0">B7+1</f>
        <v>4</v>
      </c>
      <c r="C8" s="3" t="s">
        <v>18</v>
      </c>
      <c r="D8" s="3" t="s">
        <v>4</v>
      </c>
      <c r="E8" s="3">
        <v>44301</v>
      </c>
      <c r="F8" s="3">
        <v>44317</v>
      </c>
      <c r="G8" s="3">
        <v>44301</v>
      </c>
      <c r="H8" s="15"/>
      <c r="I8" s="15"/>
      <c r="J8" s="15"/>
      <c r="K8" s="3">
        <v>44392</v>
      </c>
      <c r="L8" s="15"/>
      <c r="M8" s="109"/>
    </row>
    <row r="9" spans="1:13" x14ac:dyDescent="0.2">
      <c r="A9" s="1" t="s">
        <v>0</v>
      </c>
      <c r="B9" s="103">
        <f t="shared" si="0"/>
        <v>5</v>
      </c>
      <c r="C9" s="3" t="s">
        <v>19</v>
      </c>
      <c r="D9" s="3" t="s">
        <v>4</v>
      </c>
      <c r="E9" s="3">
        <v>44317</v>
      </c>
      <c r="F9" s="3">
        <v>44348</v>
      </c>
      <c r="G9" s="3">
        <v>44317</v>
      </c>
      <c r="H9" s="15"/>
      <c r="I9" s="15"/>
      <c r="J9" s="15"/>
      <c r="K9" s="3">
        <v>44408</v>
      </c>
      <c r="L9" s="15"/>
      <c r="M9" s="109"/>
    </row>
    <row r="10" spans="1:13" x14ac:dyDescent="0.2">
      <c r="A10" s="1" t="s">
        <v>7</v>
      </c>
      <c r="B10" s="103">
        <f t="shared" si="0"/>
        <v>6</v>
      </c>
      <c r="C10" s="3" t="s">
        <v>20</v>
      </c>
      <c r="D10" s="3" t="s">
        <v>21</v>
      </c>
      <c r="E10" s="3">
        <v>44331</v>
      </c>
      <c r="F10" s="3">
        <v>44348</v>
      </c>
      <c r="G10" s="3">
        <v>44331</v>
      </c>
      <c r="H10" s="15"/>
      <c r="I10" s="15"/>
      <c r="J10" s="16"/>
      <c r="K10" s="3">
        <v>44651</v>
      </c>
      <c r="L10" s="16"/>
      <c r="M10" s="110"/>
    </row>
    <row r="11" spans="1:13" x14ac:dyDescent="0.2">
      <c r="B11" s="103">
        <f t="shared" si="0"/>
        <v>7</v>
      </c>
      <c r="C11" s="3" t="s">
        <v>22</v>
      </c>
      <c r="D11" s="3" t="s">
        <v>23</v>
      </c>
      <c r="E11" s="3">
        <v>44317</v>
      </c>
      <c r="F11" s="3">
        <v>44348</v>
      </c>
      <c r="G11" s="3">
        <v>44317</v>
      </c>
      <c r="H11" s="15"/>
      <c r="I11" s="15"/>
      <c r="J11" s="16"/>
      <c r="K11" s="3">
        <v>44651</v>
      </c>
      <c r="L11" s="16"/>
      <c r="M11" s="110"/>
    </row>
    <row r="12" spans="1:13" x14ac:dyDescent="0.2">
      <c r="B12" s="103">
        <f t="shared" si="0"/>
        <v>8</v>
      </c>
      <c r="C12" s="3" t="s">
        <v>212</v>
      </c>
      <c r="D12" s="3" t="s">
        <v>24</v>
      </c>
      <c r="E12" s="3">
        <v>44377</v>
      </c>
      <c r="F12" s="3">
        <v>44409</v>
      </c>
      <c r="G12" s="3">
        <v>44377</v>
      </c>
      <c r="H12" s="15"/>
      <c r="I12" s="15"/>
      <c r="J12" s="16"/>
      <c r="K12" s="3">
        <v>44500</v>
      </c>
      <c r="L12" s="16"/>
      <c r="M12" s="110"/>
    </row>
    <row r="13" spans="1:13" x14ac:dyDescent="0.2">
      <c r="B13" s="103">
        <f t="shared" si="0"/>
        <v>9</v>
      </c>
      <c r="C13" s="3" t="s">
        <v>25</v>
      </c>
      <c r="D13" s="3" t="s">
        <v>26</v>
      </c>
      <c r="E13" s="3">
        <v>44377</v>
      </c>
      <c r="F13" s="3">
        <v>44409</v>
      </c>
      <c r="G13" s="3">
        <v>44377</v>
      </c>
      <c r="H13" s="15"/>
      <c r="I13" s="15"/>
      <c r="J13" s="16"/>
      <c r="K13" s="3">
        <v>44500</v>
      </c>
      <c r="L13" s="16"/>
      <c r="M13" s="110"/>
    </row>
    <row r="14" spans="1:13" x14ac:dyDescent="0.2">
      <c r="B14" s="103">
        <f t="shared" si="0"/>
        <v>10</v>
      </c>
      <c r="C14" s="3" t="s">
        <v>27</v>
      </c>
      <c r="D14" s="3" t="s">
        <v>28</v>
      </c>
      <c r="E14" s="3">
        <v>44377</v>
      </c>
      <c r="F14" s="3">
        <v>44409</v>
      </c>
      <c r="G14" s="3">
        <v>44377</v>
      </c>
      <c r="H14" s="15"/>
      <c r="I14" s="15"/>
      <c r="J14" s="16"/>
      <c r="K14" s="3">
        <v>44530</v>
      </c>
      <c r="L14" s="16"/>
      <c r="M14" s="110"/>
    </row>
    <row r="15" spans="1:13" x14ac:dyDescent="0.2">
      <c r="B15" s="103">
        <f t="shared" si="0"/>
        <v>11</v>
      </c>
      <c r="C15" s="3" t="s">
        <v>128</v>
      </c>
      <c r="D15" s="3" t="s">
        <v>24</v>
      </c>
      <c r="E15" s="3">
        <v>44347</v>
      </c>
      <c r="G15" s="3">
        <v>44347</v>
      </c>
      <c r="H15" s="15"/>
      <c r="I15" s="15"/>
      <c r="J15" s="16"/>
      <c r="K15" s="3">
        <v>44530</v>
      </c>
      <c r="L15" s="16"/>
      <c r="M15" s="110"/>
    </row>
    <row r="16" spans="1:13" x14ac:dyDescent="0.2">
      <c r="A16" s="1" t="s">
        <v>239</v>
      </c>
      <c r="B16" s="2">
        <v>1</v>
      </c>
      <c r="C16" s="3" t="s">
        <v>165</v>
      </c>
      <c r="D16" s="3" t="s">
        <v>17</v>
      </c>
      <c r="E16" s="83"/>
      <c r="G16" s="7">
        <f>G17-35</f>
        <v>44548</v>
      </c>
      <c r="K16" s="48">
        <v>44620</v>
      </c>
    </row>
    <row r="17" spans="1:11" x14ac:dyDescent="0.2">
      <c r="A17" s="1" t="s">
        <v>240</v>
      </c>
      <c r="B17" s="103">
        <f>B16+1</f>
        <v>2</v>
      </c>
      <c r="C17" s="3" t="s">
        <v>3</v>
      </c>
      <c r="D17" s="3" t="s">
        <v>182</v>
      </c>
      <c r="E17" s="83"/>
      <c r="G17" s="7">
        <f>G18-35</f>
        <v>44583</v>
      </c>
      <c r="K17" s="3">
        <v>44651</v>
      </c>
    </row>
    <row r="18" spans="1:11" x14ac:dyDescent="0.2">
      <c r="A18" s="1" t="s">
        <v>241</v>
      </c>
      <c r="B18" s="103">
        <f t="shared" ref="B18:B29" si="1">B17+1</f>
        <v>3</v>
      </c>
      <c r="C18" s="3" t="s">
        <v>5</v>
      </c>
      <c r="D18" s="3" t="s">
        <v>4</v>
      </c>
      <c r="E18" s="83"/>
      <c r="G18" s="7">
        <f>G19-35</f>
        <v>44618</v>
      </c>
      <c r="K18" s="3">
        <v>44666</v>
      </c>
    </row>
    <row r="19" spans="1:11" x14ac:dyDescent="0.2">
      <c r="A19" s="1" t="s">
        <v>242</v>
      </c>
      <c r="B19" s="103">
        <f t="shared" si="1"/>
        <v>4</v>
      </c>
      <c r="C19" s="3" t="s">
        <v>6</v>
      </c>
      <c r="D19" s="3" t="s">
        <v>236</v>
      </c>
      <c r="E19" s="83"/>
      <c r="G19" s="7">
        <v>44653</v>
      </c>
      <c r="K19" s="3">
        <v>44681</v>
      </c>
    </row>
    <row r="20" spans="1:11" x14ac:dyDescent="0.2">
      <c r="A20" s="1" t="s">
        <v>243</v>
      </c>
      <c r="B20" s="103">
        <f t="shared" si="1"/>
        <v>5</v>
      </c>
      <c r="C20" s="3" t="s">
        <v>8</v>
      </c>
      <c r="D20" s="3" t="s">
        <v>247</v>
      </c>
      <c r="E20" s="83"/>
      <c r="G20" s="3">
        <v>44518</v>
      </c>
      <c r="K20" s="3">
        <v>44666</v>
      </c>
    </row>
    <row r="21" spans="1:11" x14ac:dyDescent="0.2">
      <c r="A21" s="1" t="s">
        <v>244</v>
      </c>
      <c r="B21" s="103">
        <f t="shared" si="1"/>
        <v>6</v>
      </c>
      <c r="C21" s="48" t="s">
        <v>1</v>
      </c>
      <c r="D21" s="48" t="s">
        <v>2</v>
      </c>
      <c r="E21" s="83"/>
      <c r="G21" s="7">
        <f>G22-35</f>
        <v>44590</v>
      </c>
      <c r="K21" s="3">
        <v>44681</v>
      </c>
    </row>
    <row r="22" spans="1:11" x14ac:dyDescent="0.2">
      <c r="A22" s="1" t="s">
        <v>245</v>
      </c>
      <c r="B22" s="103">
        <f t="shared" si="1"/>
        <v>7</v>
      </c>
      <c r="C22" s="3" t="s">
        <v>91</v>
      </c>
      <c r="D22" s="3" t="s">
        <v>222</v>
      </c>
      <c r="E22" s="83"/>
      <c r="G22" s="7">
        <f>G23-35</f>
        <v>44625</v>
      </c>
      <c r="K22" s="3">
        <v>44651</v>
      </c>
    </row>
    <row r="23" spans="1:11" x14ac:dyDescent="0.2">
      <c r="A23" s="1" t="s">
        <v>246</v>
      </c>
      <c r="B23" s="103">
        <f t="shared" si="1"/>
        <v>8</v>
      </c>
      <c r="C23" s="3" t="s">
        <v>217</v>
      </c>
      <c r="D23" s="3" t="s">
        <v>223</v>
      </c>
      <c r="E23" s="83"/>
      <c r="G23" s="7">
        <v>44660</v>
      </c>
      <c r="K23" s="3">
        <v>44666</v>
      </c>
    </row>
    <row r="24" spans="1:11" x14ac:dyDescent="0.2">
      <c r="A24" s="1" t="s">
        <v>248</v>
      </c>
      <c r="B24" s="103">
        <f t="shared" si="1"/>
        <v>9</v>
      </c>
      <c r="C24" s="22" t="s">
        <v>175</v>
      </c>
      <c r="D24" s="7" t="s">
        <v>97</v>
      </c>
      <c r="E24" s="84"/>
      <c r="K24" s="3">
        <v>44696</v>
      </c>
    </row>
    <row r="25" spans="1:11" x14ac:dyDescent="0.2">
      <c r="A25" s="1" t="s">
        <v>249</v>
      </c>
      <c r="B25" s="103">
        <f t="shared" si="1"/>
        <v>10</v>
      </c>
      <c r="C25" s="2" t="s">
        <v>43</v>
      </c>
      <c r="D25" s="3" t="s">
        <v>23</v>
      </c>
      <c r="E25" s="83"/>
      <c r="K25" s="3">
        <v>44696</v>
      </c>
    </row>
    <row r="26" spans="1:11" x14ac:dyDescent="0.2">
      <c r="A26" s="1" t="s">
        <v>12</v>
      </c>
      <c r="B26" s="103">
        <f t="shared" si="1"/>
        <v>11</v>
      </c>
      <c r="C26" s="3" t="s">
        <v>13</v>
      </c>
      <c r="D26" s="3" t="s">
        <v>26</v>
      </c>
      <c r="E26" s="83"/>
      <c r="K26" s="3">
        <v>44576</v>
      </c>
    </row>
    <row r="27" spans="1:11" x14ac:dyDescent="0.2">
      <c r="A27" s="1" t="s">
        <v>12</v>
      </c>
      <c r="B27" s="103">
        <f t="shared" si="1"/>
        <v>12</v>
      </c>
      <c r="C27" s="3" t="s">
        <v>14</v>
      </c>
      <c r="D27" s="3" t="s">
        <v>28</v>
      </c>
      <c r="E27" s="83"/>
      <c r="K27" s="3">
        <v>44592</v>
      </c>
    </row>
    <row r="28" spans="1:11" x14ac:dyDescent="0.2">
      <c r="A28" s="1" t="s">
        <v>12</v>
      </c>
      <c r="B28" s="103">
        <f t="shared" si="1"/>
        <v>13</v>
      </c>
      <c r="C28" s="3" t="s">
        <v>15</v>
      </c>
      <c r="D28" s="3" t="s">
        <v>235</v>
      </c>
      <c r="E28" s="83"/>
      <c r="K28" s="3">
        <v>44607</v>
      </c>
    </row>
    <row r="29" spans="1:11" x14ac:dyDescent="0.2">
      <c r="A29" s="1" t="s">
        <v>248</v>
      </c>
      <c r="B29" s="103">
        <f t="shared" si="1"/>
        <v>14</v>
      </c>
      <c r="C29" s="22" t="s">
        <v>36</v>
      </c>
      <c r="D29" s="3" t="s">
        <v>116</v>
      </c>
      <c r="E29" s="83"/>
      <c r="K29" s="3">
        <v>44696</v>
      </c>
    </row>
    <row r="30" spans="1:11" x14ac:dyDescent="0.2">
      <c r="A30" s="1" t="s">
        <v>12</v>
      </c>
      <c r="B30" s="1" t="s">
        <v>221</v>
      </c>
      <c r="C30" s="2" t="s">
        <v>104</v>
      </c>
      <c r="D30" s="3" t="s">
        <v>105</v>
      </c>
      <c r="E30" s="83"/>
      <c r="K30" s="3">
        <v>44408</v>
      </c>
    </row>
    <row r="31" spans="1:11" x14ac:dyDescent="0.2">
      <c r="A31" s="1" t="s">
        <v>12</v>
      </c>
      <c r="B31" s="1" t="s">
        <v>221</v>
      </c>
      <c r="C31" s="2" t="s">
        <v>106</v>
      </c>
      <c r="D31" s="2" t="s">
        <v>107</v>
      </c>
      <c r="E31" s="6"/>
      <c r="K31" s="3">
        <v>44500</v>
      </c>
    </row>
    <row r="32" spans="1:11" x14ac:dyDescent="0.2">
      <c r="A32" s="1" t="s">
        <v>248</v>
      </c>
      <c r="B32" s="103">
        <f>B29+1</f>
        <v>15</v>
      </c>
      <c r="C32" s="2" t="s">
        <v>114</v>
      </c>
      <c r="D32" s="3" t="s">
        <v>23</v>
      </c>
      <c r="E32" s="83"/>
      <c r="K32" s="3">
        <v>44727</v>
      </c>
    </row>
    <row r="36" spans="2:24" ht="15" thickBot="1" x14ac:dyDescent="0.25"/>
    <row r="37" spans="2:24" x14ac:dyDescent="0.2">
      <c r="Q37" s="159" t="s">
        <v>267</v>
      </c>
      <c r="R37" s="160"/>
      <c r="S37" s="160"/>
      <c r="T37" s="160"/>
      <c r="U37" s="160"/>
      <c r="V37" s="160"/>
      <c r="W37" s="160"/>
      <c r="X37" s="161"/>
    </row>
    <row r="38" spans="2:24" x14ac:dyDescent="0.2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6" t="s">
        <v>71</v>
      </c>
      <c r="R38" s="246" t="s">
        <v>72</v>
      </c>
      <c r="S38" s="246" t="s">
        <v>73</v>
      </c>
      <c r="T38" s="246" t="s">
        <v>74</v>
      </c>
      <c r="U38" s="246" t="s">
        <v>78</v>
      </c>
      <c r="V38" s="246" t="s">
        <v>122</v>
      </c>
      <c r="W38" s="246" t="s">
        <v>125</v>
      </c>
      <c r="X38" s="246" t="s">
        <v>268</v>
      </c>
    </row>
    <row r="39" spans="2:24" ht="42.75" x14ac:dyDescent="0.2">
      <c r="C39" s="247" t="s">
        <v>259</v>
      </c>
      <c r="D39" s="248"/>
      <c r="E39" s="2"/>
      <c r="F39" s="2"/>
      <c r="G39" s="2" t="s">
        <v>271</v>
      </c>
      <c r="H39" s="2" t="s">
        <v>253</v>
      </c>
      <c r="I39" s="2" t="s">
        <v>254</v>
      </c>
      <c r="J39" s="33" t="s">
        <v>257</v>
      </c>
      <c r="K39" s="2" t="s">
        <v>255</v>
      </c>
      <c r="L39" s="33" t="s">
        <v>258</v>
      </c>
      <c r="M39" s="33" t="s">
        <v>264</v>
      </c>
      <c r="N39" s="33" t="s">
        <v>263</v>
      </c>
      <c r="O39" s="33" t="s">
        <v>265</v>
      </c>
      <c r="P39" s="33" t="s">
        <v>266</v>
      </c>
      <c r="Q39" s="246"/>
      <c r="R39" s="246"/>
      <c r="S39" s="246"/>
      <c r="T39" s="246"/>
      <c r="U39" s="246"/>
      <c r="V39" s="246"/>
      <c r="W39" s="246"/>
      <c r="X39" s="246"/>
    </row>
    <row r="40" spans="2:24" ht="14.25" customHeight="1" x14ac:dyDescent="0.2">
      <c r="B40" s="115">
        <v>1</v>
      </c>
      <c r="C40" s="3" t="s">
        <v>18</v>
      </c>
      <c r="D40" s="3" t="s">
        <v>4</v>
      </c>
      <c r="E40" s="3">
        <v>44392</v>
      </c>
      <c r="F40" s="2" t="s">
        <v>250</v>
      </c>
      <c r="G40" s="9">
        <v>175000</v>
      </c>
      <c r="H40" s="9">
        <v>150000</v>
      </c>
      <c r="I40" s="9">
        <v>192000</v>
      </c>
      <c r="J40" s="9">
        <f>H40*0.24</f>
        <v>36000</v>
      </c>
      <c r="K40" s="9">
        <f>I40-J40</f>
        <v>156000</v>
      </c>
      <c r="L40" s="2"/>
      <c r="M40" s="2"/>
      <c r="N40" s="9">
        <v>0</v>
      </c>
      <c r="O40" s="2"/>
      <c r="P40" s="9">
        <f>K40</f>
        <v>156000</v>
      </c>
      <c r="Q40" s="2"/>
      <c r="R40" s="2"/>
      <c r="S40" s="2"/>
      <c r="T40" s="2"/>
      <c r="U40" s="9">
        <v>5100</v>
      </c>
      <c r="V40" s="2"/>
      <c r="W40" s="2"/>
      <c r="X40" s="2"/>
    </row>
    <row r="41" spans="2:24" x14ac:dyDescent="0.2">
      <c r="B41" s="115">
        <f>B40+1</f>
        <v>2</v>
      </c>
      <c r="C41" s="3" t="s">
        <v>19</v>
      </c>
      <c r="D41" s="3" t="s">
        <v>4</v>
      </c>
      <c r="E41" s="3">
        <v>44423</v>
      </c>
      <c r="F41" s="2" t="s">
        <v>250</v>
      </c>
      <c r="G41" s="9">
        <v>175000</v>
      </c>
      <c r="H41" s="9">
        <v>150000</v>
      </c>
      <c r="I41" s="9">
        <v>192000</v>
      </c>
      <c r="J41" s="9">
        <f>H41*0.24</f>
        <v>36000</v>
      </c>
      <c r="K41" s="9">
        <f>I41-J41</f>
        <v>156000</v>
      </c>
      <c r="L41" s="2"/>
      <c r="M41" s="2"/>
      <c r="N41" s="9">
        <v>0</v>
      </c>
      <c r="O41" s="2"/>
      <c r="P41" s="9">
        <f>K41</f>
        <v>156000</v>
      </c>
      <c r="Q41" s="2"/>
      <c r="R41" s="2"/>
      <c r="S41" s="2"/>
      <c r="T41" s="2"/>
      <c r="U41" s="9">
        <v>5100</v>
      </c>
      <c r="V41" s="2"/>
      <c r="W41" s="2"/>
      <c r="X41" s="2"/>
    </row>
    <row r="42" spans="2:24" x14ac:dyDescent="0.2">
      <c r="B42" s="115">
        <f t="shared" ref="B42:B64" si="2">B41+1</f>
        <v>3</v>
      </c>
      <c r="C42" s="2" t="s">
        <v>104</v>
      </c>
      <c r="D42" s="3" t="s">
        <v>105</v>
      </c>
      <c r="E42" s="3">
        <v>44438</v>
      </c>
      <c r="F42" s="2" t="s">
        <v>252</v>
      </c>
      <c r="G42" s="9">
        <v>100000</v>
      </c>
      <c r="H42" s="114" t="s">
        <v>221</v>
      </c>
      <c r="I42" s="9">
        <v>80000</v>
      </c>
      <c r="J42" s="2"/>
      <c r="K42" s="9">
        <f>I42-J42</f>
        <v>80000</v>
      </c>
      <c r="L42" s="2"/>
      <c r="M42" s="2"/>
      <c r="N42" s="9"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115">
        <f t="shared" si="2"/>
        <v>4</v>
      </c>
      <c r="C43" s="3" t="s">
        <v>234</v>
      </c>
      <c r="D43" s="3" t="s">
        <v>24</v>
      </c>
      <c r="E43" s="3">
        <v>44500</v>
      </c>
      <c r="F43" s="22" t="s">
        <v>260</v>
      </c>
      <c r="G43" s="111">
        <v>175000</v>
      </c>
      <c r="H43" s="111">
        <v>140000</v>
      </c>
      <c r="I43" s="111">
        <v>140000</v>
      </c>
      <c r="J43" s="22"/>
      <c r="K43" s="111">
        <f t="shared" ref="K43:K45" si="3">I43-J43</f>
        <v>140000</v>
      </c>
      <c r="L43" s="111">
        <f>K43*0.24</f>
        <v>33600</v>
      </c>
      <c r="M43" s="111">
        <v>8000</v>
      </c>
      <c r="N43" s="9">
        <v>0</v>
      </c>
      <c r="O43" s="9">
        <f>K43-L43-M43</f>
        <v>98400</v>
      </c>
      <c r="P43" s="2"/>
      <c r="Q43" s="2"/>
      <c r="R43" s="9">
        <v>35000</v>
      </c>
      <c r="S43" s="2"/>
      <c r="T43" s="9">
        <v>30000</v>
      </c>
      <c r="U43" s="9">
        <v>5100</v>
      </c>
      <c r="V43" s="2"/>
      <c r="W43" s="9">
        <v>30000</v>
      </c>
      <c r="X43" s="2"/>
    </row>
    <row r="44" spans="2:24" x14ac:dyDescent="0.2">
      <c r="B44" s="115">
        <f t="shared" si="2"/>
        <v>5</v>
      </c>
      <c r="C44" s="3" t="s">
        <v>25</v>
      </c>
      <c r="D44" s="3" t="s">
        <v>26</v>
      </c>
      <c r="E44" s="3">
        <v>44500</v>
      </c>
      <c r="F44" s="22" t="s">
        <v>260</v>
      </c>
      <c r="G44" s="111">
        <v>185000</v>
      </c>
      <c r="H44" s="111">
        <v>150000</v>
      </c>
      <c r="I44" s="111">
        <v>150000</v>
      </c>
      <c r="J44" s="22"/>
      <c r="K44" s="111">
        <f t="shared" si="3"/>
        <v>150000</v>
      </c>
      <c r="L44" s="111">
        <f>K44*0.24</f>
        <v>36000</v>
      </c>
      <c r="M44" s="111">
        <v>8000</v>
      </c>
      <c r="N44" s="9">
        <v>0</v>
      </c>
      <c r="O44" s="9">
        <f>K44-L44-M44</f>
        <v>106000</v>
      </c>
      <c r="P44" s="2"/>
      <c r="Q44" s="2"/>
      <c r="R44" s="9">
        <v>35000</v>
      </c>
      <c r="S44" s="2"/>
      <c r="T44" s="9">
        <v>30000</v>
      </c>
      <c r="U44" s="9">
        <v>5100</v>
      </c>
      <c r="V44" s="2"/>
      <c r="W44" s="9">
        <v>30000</v>
      </c>
      <c r="X44" s="2"/>
    </row>
    <row r="45" spans="2:24" x14ac:dyDescent="0.2">
      <c r="B45" s="115">
        <f t="shared" si="2"/>
        <v>6</v>
      </c>
      <c r="C45" s="2" t="s">
        <v>106</v>
      </c>
      <c r="D45" s="2" t="s">
        <v>107</v>
      </c>
      <c r="E45" s="3">
        <v>44500</v>
      </c>
      <c r="F45" s="22" t="s">
        <v>252</v>
      </c>
      <c r="G45" s="111">
        <v>110000</v>
      </c>
      <c r="H45" s="113" t="s">
        <v>221</v>
      </c>
      <c r="I45" s="111">
        <v>90000</v>
      </c>
      <c r="J45" s="22"/>
      <c r="K45" s="111">
        <f t="shared" si="3"/>
        <v>90000</v>
      </c>
      <c r="L45" s="22"/>
      <c r="M45" s="22"/>
      <c r="N45" s="9"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15">
        <f t="shared" si="2"/>
        <v>7</v>
      </c>
      <c r="C46" s="3" t="s">
        <v>27</v>
      </c>
      <c r="D46" s="3" t="s">
        <v>28</v>
      </c>
      <c r="E46" s="3">
        <v>44530</v>
      </c>
      <c r="F46" s="22" t="s">
        <v>261</v>
      </c>
      <c r="G46" s="111">
        <v>180000</v>
      </c>
      <c r="H46" s="111">
        <v>150000</v>
      </c>
      <c r="I46" s="111">
        <v>150000</v>
      </c>
      <c r="J46" s="22"/>
      <c r="K46" s="111">
        <f t="shared" ref="K46:K64" si="4">I46-J46</f>
        <v>150000</v>
      </c>
      <c r="L46" s="22"/>
      <c r="M46" s="112">
        <v>8000</v>
      </c>
      <c r="N46" s="9">
        <f>K46+M46</f>
        <v>158000</v>
      </c>
      <c r="O46" s="2"/>
      <c r="P46" s="2"/>
      <c r="Q46" s="2"/>
      <c r="R46" s="9">
        <v>35000</v>
      </c>
      <c r="S46" s="2"/>
      <c r="T46" s="9">
        <v>30000</v>
      </c>
      <c r="U46" s="9">
        <v>5100</v>
      </c>
      <c r="V46" s="2"/>
      <c r="W46" s="9">
        <v>30000</v>
      </c>
      <c r="X46" s="2"/>
    </row>
    <row r="47" spans="2:24" x14ac:dyDescent="0.2">
      <c r="B47" s="115">
        <f t="shared" si="2"/>
        <v>8</v>
      </c>
      <c r="C47" s="3" t="s">
        <v>128</v>
      </c>
      <c r="D47" s="3" t="s">
        <v>24</v>
      </c>
      <c r="E47" s="3">
        <v>44530</v>
      </c>
      <c r="F47" s="22" t="s">
        <v>260</v>
      </c>
      <c r="G47" s="111">
        <v>195000</v>
      </c>
      <c r="H47" s="111">
        <v>160000</v>
      </c>
      <c r="I47" s="111">
        <v>160000</v>
      </c>
      <c r="J47" s="22"/>
      <c r="K47" s="111">
        <f t="shared" si="4"/>
        <v>160000</v>
      </c>
      <c r="L47" s="111">
        <f>K47*0.24</f>
        <v>38400</v>
      </c>
      <c r="M47" s="111">
        <v>8000</v>
      </c>
      <c r="N47" s="9">
        <v>0</v>
      </c>
      <c r="O47" s="9">
        <f>K47-L47-M47</f>
        <v>113600</v>
      </c>
      <c r="P47" s="2"/>
      <c r="Q47" s="2"/>
      <c r="R47" s="9">
        <v>35000</v>
      </c>
      <c r="S47" s="2"/>
      <c r="T47" s="9"/>
      <c r="U47" s="9">
        <v>5100</v>
      </c>
      <c r="V47" s="9">
        <v>11700</v>
      </c>
      <c r="W47" s="2"/>
      <c r="X47" s="2"/>
    </row>
    <row r="48" spans="2:24" x14ac:dyDescent="0.2">
      <c r="B48" s="115">
        <f t="shared" si="2"/>
        <v>9</v>
      </c>
      <c r="C48" s="3" t="s">
        <v>13</v>
      </c>
      <c r="D48" s="3" t="s">
        <v>26</v>
      </c>
      <c r="E48" s="3">
        <v>44576</v>
      </c>
      <c r="F48" s="22" t="s">
        <v>261</v>
      </c>
      <c r="G48" s="111">
        <v>185000</v>
      </c>
      <c r="H48" s="111">
        <v>165000</v>
      </c>
      <c r="I48" s="111">
        <v>165000</v>
      </c>
      <c r="J48" s="22"/>
      <c r="K48" s="111">
        <f t="shared" si="4"/>
        <v>165000</v>
      </c>
      <c r="L48" s="22"/>
      <c r="M48" s="112">
        <v>8000</v>
      </c>
      <c r="N48" s="9">
        <f>K48+M48</f>
        <v>173000</v>
      </c>
      <c r="O48" s="2"/>
      <c r="P48" s="2"/>
      <c r="Q48" s="2"/>
      <c r="R48" s="9">
        <v>35000</v>
      </c>
      <c r="S48" s="2"/>
      <c r="T48" s="9">
        <v>30000</v>
      </c>
      <c r="U48" s="9">
        <v>5100</v>
      </c>
      <c r="V48" s="2"/>
      <c r="W48" s="2"/>
      <c r="X48" s="2"/>
    </row>
    <row r="49" spans="2:24" x14ac:dyDescent="0.2">
      <c r="B49" s="115">
        <f t="shared" si="2"/>
        <v>10</v>
      </c>
      <c r="C49" s="3" t="s">
        <v>14</v>
      </c>
      <c r="D49" s="3" t="s">
        <v>28</v>
      </c>
      <c r="E49" s="3">
        <v>44592</v>
      </c>
      <c r="F49" s="22" t="s">
        <v>260</v>
      </c>
      <c r="G49" s="111">
        <v>175000</v>
      </c>
      <c r="H49" s="111">
        <v>155000</v>
      </c>
      <c r="I49" s="111">
        <v>155000</v>
      </c>
      <c r="J49" s="22"/>
      <c r="K49" s="111">
        <f t="shared" si="4"/>
        <v>155000</v>
      </c>
      <c r="L49" s="111">
        <f>K49*0.24</f>
        <v>37200</v>
      </c>
      <c r="M49" s="111">
        <v>8000</v>
      </c>
      <c r="N49" s="2"/>
      <c r="O49" s="9">
        <f>K49-L49-M49</f>
        <v>109800</v>
      </c>
      <c r="P49" s="2"/>
      <c r="Q49" s="2"/>
      <c r="R49" s="9">
        <v>35000</v>
      </c>
      <c r="S49" s="2"/>
      <c r="T49" s="9">
        <v>30000</v>
      </c>
      <c r="U49" s="9">
        <v>5100</v>
      </c>
      <c r="V49" s="2"/>
      <c r="W49" s="2"/>
      <c r="X49" s="2"/>
    </row>
    <row r="50" spans="2:24" x14ac:dyDescent="0.2">
      <c r="B50" s="115">
        <f t="shared" si="2"/>
        <v>11</v>
      </c>
      <c r="C50" s="3" t="s">
        <v>15</v>
      </c>
      <c r="D50" s="3" t="s">
        <v>235</v>
      </c>
      <c r="E50" s="3">
        <v>44607</v>
      </c>
      <c r="F50" s="22" t="s">
        <v>261</v>
      </c>
      <c r="G50" s="111">
        <v>185000</v>
      </c>
      <c r="H50" s="111">
        <v>165000</v>
      </c>
      <c r="I50" s="111">
        <v>165000</v>
      </c>
      <c r="J50" s="22"/>
      <c r="K50" s="111">
        <f t="shared" si="4"/>
        <v>165000</v>
      </c>
      <c r="L50" s="22"/>
      <c r="M50" s="112">
        <v>8000</v>
      </c>
      <c r="N50" s="9">
        <f>K50+M50</f>
        <v>173000</v>
      </c>
      <c r="O50" s="2"/>
      <c r="P50" s="2"/>
      <c r="Q50" s="2"/>
      <c r="R50" s="9">
        <v>35000</v>
      </c>
      <c r="S50" s="2"/>
      <c r="T50" s="9">
        <v>30000</v>
      </c>
      <c r="U50" s="9">
        <v>5100</v>
      </c>
      <c r="V50" s="2"/>
      <c r="W50" s="2"/>
      <c r="X50" s="2"/>
    </row>
    <row r="51" spans="2:24" x14ac:dyDescent="0.2">
      <c r="B51" s="115">
        <f t="shared" si="2"/>
        <v>12</v>
      </c>
      <c r="C51" s="3" t="s">
        <v>165</v>
      </c>
      <c r="D51" s="3" t="s">
        <v>17</v>
      </c>
      <c r="E51" s="3">
        <v>44620</v>
      </c>
      <c r="F51" s="22" t="s">
        <v>260</v>
      </c>
      <c r="G51" s="111">
        <v>175000</v>
      </c>
      <c r="H51" s="111">
        <v>155000</v>
      </c>
      <c r="I51" s="111">
        <v>155000</v>
      </c>
      <c r="J51" s="22"/>
      <c r="K51" s="111">
        <f t="shared" si="4"/>
        <v>155000</v>
      </c>
      <c r="L51" s="111">
        <f>K51*0.24</f>
        <v>37200</v>
      </c>
      <c r="M51" s="111">
        <v>8000</v>
      </c>
      <c r="N51" s="2"/>
      <c r="O51" s="9">
        <f>K51-L51-M51</f>
        <v>109800</v>
      </c>
      <c r="P51" s="2"/>
      <c r="Q51" s="2"/>
      <c r="R51" s="9">
        <v>35000</v>
      </c>
      <c r="S51" s="2"/>
      <c r="T51" s="2"/>
      <c r="U51" s="9">
        <v>5100</v>
      </c>
      <c r="V51" s="2"/>
      <c r="W51" s="2"/>
      <c r="X51" s="2"/>
    </row>
    <row r="52" spans="2:24" x14ac:dyDescent="0.2">
      <c r="B52" s="115">
        <f t="shared" si="2"/>
        <v>13</v>
      </c>
      <c r="C52" s="3" t="s">
        <v>20</v>
      </c>
      <c r="D52" s="3" t="s">
        <v>21</v>
      </c>
      <c r="E52" s="3">
        <v>44651</v>
      </c>
      <c r="F52" s="22" t="s">
        <v>251</v>
      </c>
      <c r="G52" s="111">
        <v>155000</v>
      </c>
      <c r="H52" s="111">
        <v>90000</v>
      </c>
      <c r="I52" s="111">
        <v>90000</v>
      </c>
      <c r="J52" s="22"/>
      <c r="K52" s="111">
        <f t="shared" si="4"/>
        <v>90000</v>
      </c>
      <c r="L52" s="22"/>
      <c r="M52" s="112">
        <v>8000</v>
      </c>
      <c r="N52" s="9">
        <f>K52+M52</f>
        <v>98000</v>
      </c>
      <c r="O52" s="2"/>
      <c r="P52" s="2"/>
      <c r="Q52" s="9">
        <v>28000</v>
      </c>
      <c r="R52" s="2"/>
      <c r="S52" s="2"/>
      <c r="T52" s="2"/>
      <c r="U52" s="9">
        <v>5100</v>
      </c>
      <c r="V52" s="9">
        <v>15000</v>
      </c>
      <c r="W52" s="2"/>
      <c r="X52" s="2"/>
    </row>
    <row r="53" spans="2:24" x14ac:dyDescent="0.2">
      <c r="B53" s="115">
        <f t="shared" si="2"/>
        <v>14</v>
      </c>
      <c r="C53" s="3" t="s">
        <v>22</v>
      </c>
      <c r="D53" s="3" t="s">
        <v>23</v>
      </c>
      <c r="E53" s="3">
        <v>44651</v>
      </c>
      <c r="F53" s="22" t="s">
        <v>261</v>
      </c>
      <c r="G53" s="111">
        <v>155000</v>
      </c>
      <c r="H53" s="111">
        <v>128000</v>
      </c>
      <c r="I53" s="111">
        <v>128000</v>
      </c>
      <c r="J53" s="22"/>
      <c r="K53" s="111">
        <f t="shared" si="4"/>
        <v>128000</v>
      </c>
      <c r="L53" s="22"/>
      <c r="M53" s="112">
        <v>8000</v>
      </c>
      <c r="N53" s="9">
        <f>K53+M53</f>
        <v>136000</v>
      </c>
      <c r="O53" s="2"/>
      <c r="P53" s="2"/>
      <c r="Q53" s="9">
        <v>28000</v>
      </c>
      <c r="R53" s="2"/>
      <c r="S53" s="2"/>
      <c r="T53" s="9">
        <v>30000</v>
      </c>
      <c r="U53" s="9">
        <v>5100</v>
      </c>
      <c r="V53" s="2"/>
      <c r="W53" s="2"/>
      <c r="X53" s="2"/>
    </row>
    <row r="54" spans="2:24" x14ac:dyDescent="0.2">
      <c r="B54" s="115">
        <f t="shared" si="2"/>
        <v>15</v>
      </c>
      <c r="C54" s="3" t="s">
        <v>3</v>
      </c>
      <c r="D54" s="3" t="s">
        <v>182</v>
      </c>
      <c r="E54" s="3">
        <v>44651</v>
      </c>
      <c r="F54" s="22" t="s">
        <v>260</v>
      </c>
      <c r="G54" s="111">
        <v>175000</v>
      </c>
      <c r="H54" s="111">
        <v>145000</v>
      </c>
      <c r="I54" s="111">
        <v>145000</v>
      </c>
      <c r="J54" s="22"/>
      <c r="K54" s="111">
        <f t="shared" si="4"/>
        <v>145000</v>
      </c>
      <c r="L54" s="111">
        <f>K54*0.24</f>
        <v>34800</v>
      </c>
      <c r="M54" s="111">
        <v>8000</v>
      </c>
      <c r="N54" s="2"/>
      <c r="O54" s="9">
        <f>K54-L54-M54</f>
        <v>102200</v>
      </c>
      <c r="P54" s="2"/>
      <c r="Q54" s="2"/>
      <c r="R54" s="9">
        <v>35000</v>
      </c>
      <c r="S54" s="2"/>
      <c r="T54" s="2"/>
      <c r="U54" s="9">
        <v>5100</v>
      </c>
      <c r="V54" s="2"/>
      <c r="W54" s="2"/>
      <c r="X54" s="2"/>
    </row>
    <row r="55" spans="2:24" x14ac:dyDescent="0.2">
      <c r="B55" s="115">
        <f t="shared" si="2"/>
        <v>16</v>
      </c>
      <c r="C55" s="3" t="s">
        <v>91</v>
      </c>
      <c r="D55" s="3" t="s">
        <v>222</v>
      </c>
      <c r="E55" s="3">
        <v>44651</v>
      </c>
      <c r="F55" s="22" t="s">
        <v>250</v>
      </c>
      <c r="G55" s="111">
        <v>175000</v>
      </c>
      <c r="H55" s="111">
        <v>130000</v>
      </c>
      <c r="I55" s="111">
        <v>180000</v>
      </c>
      <c r="J55" s="111">
        <f>H55*0.24</f>
        <v>31200</v>
      </c>
      <c r="K55" s="111">
        <f t="shared" si="4"/>
        <v>148800</v>
      </c>
      <c r="L55" s="22"/>
      <c r="M55" s="112">
        <v>0</v>
      </c>
      <c r="N55" s="2"/>
      <c r="O55" s="2"/>
      <c r="P55" s="9">
        <f>K55</f>
        <v>148800</v>
      </c>
      <c r="Q55" s="2"/>
      <c r="R55" s="2"/>
      <c r="S55" s="2"/>
      <c r="T55" s="2"/>
      <c r="U55" s="9">
        <v>5100</v>
      </c>
      <c r="V55" s="2"/>
      <c r="W55" s="2"/>
      <c r="X55" s="2"/>
    </row>
    <row r="56" spans="2:24" x14ac:dyDescent="0.2">
      <c r="B56" s="115">
        <f t="shared" si="2"/>
        <v>17</v>
      </c>
      <c r="C56" s="3" t="s">
        <v>5</v>
      </c>
      <c r="D56" s="3" t="s">
        <v>4</v>
      </c>
      <c r="E56" s="3">
        <v>44666</v>
      </c>
      <c r="F56" s="22" t="s">
        <v>261</v>
      </c>
      <c r="G56" s="111">
        <v>175000</v>
      </c>
      <c r="H56" s="111">
        <v>145000</v>
      </c>
      <c r="I56" s="111">
        <v>145000</v>
      </c>
      <c r="J56" s="22"/>
      <c r="K56" s="111">
        <f t="shared" si="4"/>
        <v>145000</v>
      </c>
      <c r="L56" s="22"/>
      <c r="M56" s="112">
        <v>8000</v>
      </c>
      <c r="N56" s="9">
        <f>K56+M56</f>
        <v>153000</v>
      </c>
      <c r="O56" s="2"/>
      <c r="P56" s="2"/>
      <c r="Q56" s="2"/>
      <c r="R56" s="2"/>
      <c r="S56" s="2"/>
      <c r="T56" s="2"/>
      <c r="U56" s="9">
        <v>5100</v>
      </c>
      <c r="V56" s="2"/>
      <c r="W56" s="2"/>
      <c r="X56" s="2"/>
    </row>
    <row r="57" spans="2:24" x14ac:dyDescent="0.2">
      <c r="B57" s="115">
        <f t="shared" si="2"/>
        <v>18</v>
      </c>
      <c r="C57" s="3" t="s">
        <v>8</v>
      </c>
      <c r="D57" s="3" t="s">
        <v>247</v>
      </c>
      <c r="E57" s="3">
        <v>44666</v>
      </c>
      <c r="F57" s="22" t="s">
        <v>261</v>
      </c>
      <c r="G57" s="111">
        <v>145000</v>
      </c>
      <c r="H57" s="111">
        <v>90000</v>
      </c>
      <c r="I57" s="111">
        <v>90000</v>
      </c>
      <c r="J57" s="22"/>
      <c r="K57" s="111">
        <f t="shared" si="4"/>
        <v>90000</v>
      </c>
      <c r="L57" s="22"/>
      <c r="M57" s="112">
        <v>8000</v>
      </c>
      <c r="N57" s="9">
        <f>K57+M57</f>
        <v>98000</v>
      </c>
      <c r="O57" s="2"/>
      <c r="P57" s="2"/>
      <c r="Q57" s="9">
        <v>28000</v>
      </c>
      <c r="R57" s="2"/>
      <c r="S57" s="2"/>
      <c r="T57" s="9">
        <v>30000</v>
      </c>
      <c r="U57" s="9">
        <v>5100</v>
      </c>
      <c r="V57" s="9">
        <v>15000</v>
      </c>
      <c r="W57" s="2"/>
      <c r="X57" s="2"/>
    </row>
    <row r="58" spans="2:24" x14ac:dyDescent="0.2">
      <c r="B58" s="115">
        <f t="shared" si="2"/>
        <v>19</v>
      </c>
      <c r="C58" s="3" t="s">
        <v>217</v>
      </c>
      <c r="D58" s="3" t="s">
        <v>256</v>
      </c>
      <c r="E58" s="3">
        <v>44666</v>
      </c>
      <c r="F58" s="22" t="s">
        <v>250</v>
      </c>
      <c r="G58" s="111">
        <v>175000</v>
      </c>
      <c r="H58" s="111">
        <v>140000</v>
      </c>
      <c r="I58" s="111">
        <v>180000</v>
      </c>
      <c r="J58" s="111">
        <f>H58*0.24</f>
        <v>33600</v>
      </c>
      <c r="K58" s="111">
        <f t="shared" si="4"/>
        <v>146400</v>
      </c>
      <c r="L58" s="22"/>
      <c r="M58" s="112">
        <v>0</v>
      </c>
      <c r="N58" s="2"/>
      <c r="O58" s="2"/>
      <c r="P58" s="9">
        <f>K58</f>
        <v>146400</v>
      </c>
      <c r="Q58" s="2"/>
      <c r="R58" s="2"/>
      <c r="S58" s="2"/>
      <c r="T58" s="2"/>
      <c r="U58" s="9">
        <v>5100</v>
      </c>
      <c r="V58" s="2"/>
      <c r="W58" s="2"/>
      <c r="X58" s="2"/>
    </row>
    <row r="59" spans="2:24" x14ac:dyDescent="0.2">
      <c r="B59" s="115">
        <f t="shared" si="2"/>
        <v>20</v>
      </c>
      <c r="C59" s="3" t="s">
        <v>6</v>
      </c>
      <c r="D59" s="3" t="s">
        <v>272</v>
      </c>
      <c r="E59" s="3">
        <v>44681</v>
      </c>
      <c r="F59" s="22" t="s">
        <v>261</v>
      </c>
      <c r="G59" s="111">
        <v>175000</v>
      </c>
      <c r="H59" s="111">
        <v>145000</v>
      </c>
      <c r="I59" s="111">
        <v>145000</v>
      </c>
      <c r="J59" s="22"/>
      <c r="K59" s="111">
        <f t="shared" si="4"/>
        <v>145000</v>
      </c>
      <c r="L59" s="22"/>
      <c r="M59" s="112">
        <v>8000</v>
      </c>
      <c r="N59" s="9">
        <f>K59+M59</f>
        <v>153000</v>
      </c>
      <c r="O59" s="2"/>
      <c r="P59" s="2"/>
      <c r="Q59" s="2"/>
      <c r="R59" s="9">
        <v>35000</v>
      </c>
      <c r="S59" s="2"/>
      <c r="T59" s="2"/>
      <c r="U59" s="9">
        <v>5100</v>
      </c>
      <c r="V59" s="2"/>
      <c r="W59" s="2"/>
      <c r="X59" s="2"/>
    </row>
    <row r="60" spans="2:24" x14ac:dyDescent="0.2">
      <c r="B60" s="115">
        <f t="shared" si="2"/>
        <v>21</v>
      </c>
      <c r="C60" s="3" t="s">
        <v>1</v>
      </c>
      <c r="D60" s="3" t="s">
        <v>2</v>
      </c>
      <c r="E60" s="3">
        <v>44681</v>
      </c>
      <c r="F60" s="22" t="s">
        <v>260</v>
      </c>
      <c r="G60" s="111">
        <v>165000</v>
      </c>
      <c r="H60" s="10">
        <v>120000</v>
      </c>
      <c r="I60" s="10">
        <v>120000</v>
      </c>
      <c r="J60" s="22"/>
      <c r="K60" s="111">
        <f t="shared" si="4"/>
        <v>120000</v>
      </c>
      <c r="L60" s="111">
        <f>K60*0.24</f>
        <v>28800</v>
      </c>
      <c r="M60" s="111">
        <v>8000</v>
      </c>
      <c r="N60" s="2"/>
      <c r="O60" s="9">
        <f>K60-L60-M60</f>
        <v>83200</v>
      </c>
      <c r="P60" s="2"/>
      <c r="Q60" s="9">
        <v>28000</v>
      </c>
      <c r="R60" s="2"/>
      <c r="S60" s="9">
        <v>30000</v>
      </c>
      <c r="T60" s="2"/>
      <c r="U60" s="9">
        <v>5100</v>
      </c>
      <c r="V60" s="2"/>
      <c r="W60" s="9">
        <v>30000</v>
      </c>
      <c r="X60" s="2"/>
    </row>
    <row r="61" spans="2:24" x14ac:dyDescent="0.2">
      <c r="B61" s="115">
        <f t="shared" si="2"/>
        <v>22</v>
      </c>
      <c r="C61" s="22" t="s">
        <v>175</v>
      </c>
      <c r="D61" s="7" t="s">
        <v>97</v>
      </c>
      <c r="E61" s="3">
        <v>44696</v>
      </c>
      <c r="F61" s="22" t="s">
        <v>261</v>
      </c>
      <c r="G61" s="111">
        <v>155000</v>
      </c>
      <c r="H61" s="10">
        <v>125000</v>
      </c>
      <c r="I61" s="10">
        <v>125000</v>
      </c>
      <c r="J61" s="22"/>
      <c r="K61" s="111">
        <f t="shared" si="4"/>
        <v>125000</v>
      </c>
      <c r="L61" s="22"/>
      <c r="M61" s="112">
        <v>8000</v>
      </c>
      <c r="N61" s="9">
        <f>K61+M61</f>
        <v>133000</v>
      </c>
      <c r="O61" s="2"/>
      <c r="P61" s="2"/>
      <c r="Q61" s="2"/>
      <c r="R61" s="9">
        <v>35000</v>
      </c>
      <c r="S61" s="2"/>
      <c r="T61" s="2"/>
      <c r="U61" s="9">
        <v>5100</v>
      </c>
      <c r="V61" s="2"/>
      <c r="W61" s="2"/>
      <c r="X61" s="2"/>
    </row>
    <row r="62" spans="2:24" x14ac:dyDescent="0.2">
      <c r="B62" s="115">
        <f t="shared" si="2"/>
        <v>23</v>
      </c>
      <c r="C62" s="2" t="s">
        <v>43</v>
      </c>
      <c r="D62" s="3" t="s">
        <v>23</v>
      </c>
      <c r="E62" s="3">
        <v>44696</v>
      </c>
      <c r="F62" s="22" t="s">
        <v>261</v>
      </c>
      <c r="G62" s="111">
        <v>145000</v>
      </c>
      <c r="H62" s="111">
        <v>80000</v>
      </c>
      <c r="I62" s="111">
        <v>80000</v>
      </c>
      <c r="J62" s="22"/>
      <c r="K62" s="111">
        <f t="shared" si="4"/>
        <v>80000</v>
      </c>
      <c r="L62" s="22"/>
      <c r="M62" s="112">
        <v>8000</v>
      </c>
      <c r="N62" s="9">
        <f>K62+M62</f>
        <v>88000</v>
      </c>
      <c r="O62" s="2"/>
      <c r="P62" s="2"/>
      <c r="Q62" s="9">
        <v>28000</v>
      </c>
      <c r="R62" s="2"/>
      <c r="S62" s="2"/>
      <c r="T62" s="9">
        <v>30000</v>
      </c>
      <c r="U62" s="9">
        <v>5100</v>
      </c>
      <c r="V62" s="2"/>
      <c r="W62" s="2"/>
      <c r="X62" s="9">
        <v>30000</v>
      </c>
    </row>
    <row r="63" spans="2:24" x14ac:dyDescent="0.2">
      <c r="B63" s="115">
        <f t="shared" si="2"/>
        <v>24</v>
      </c>
      <c r="C63" s="22" t="s">
        <v>36</v>
      </c>
      <c r="D63" s="3" t="s">
        <v>116</v>
      </c>
      <c r="E63" s="3">
        <v>44696</v>
      </c>
      <c r="F63" s="22" t="s">
        <v>261</v>
      </c>
      <c r="G63" s="111">
        <v>155000</v>
      </c>
      <c r="H63" s="10">
        <v>125000</v>
      </c>
      <c r="I63" s="10">
        <v>125000</v>
      </c>
      <c r="J63" s="22"/>
      <c r="K63" s="111">
        <f t="shared" si="4"/>
        <v>125000</v>
      </c>
      <c r="L63" s="22"/>
      <c r="M63" s="112">
        <v>8000</v>
      </c>
      <c r="N63" s="9">
        <f>K63+M63</f>
        <v>133000</v>
      </c>
      <c r="O63" s="2"/>
      <c r="P63" s="2"/>
      <c r="Q63" s="2"/>
      <c r="R63" s="2"/>
      <c r="S63" s="2"/>
      <c r="T63" s="2"/>
      <c r="U63" s="9">
        <v>5100</v>
      </c>
      <c r="V63" s="2"/>
      <c r="W63" s="2"/>
      <c r="X63" s="2"/>
    </row>
    <row r="64" spans="2:24" x14ac:dyDescent="0.2">
      <c r="B64" s="115">
        <f t="shared" si="2"/>
        <v>25</v>
      </c>
      <c r="C64" s="2" t="s">
        <v>114</v>
      </c>
      <c r="D64" s="3" t="s">
        <v>23</v>
      </c>
      <c r="E64" s="3">
        <v>44727</v>
      </c>
      <c r="F64" s="22" t="s">
        <v>261</v>
      </c>
      <c r="G64" s="111">
        <v>145000</v>
      </c>
      <c r="H64" s="111">
        <v>80000</v>
      </c>
      <c r="I64" s="111">
        <v>80000</v>
      </c>
      <c r="J64" s="22"/>
      <c r="K64" s="111">
        <f t="shared" si="4"/>
        <v>80000</v>
      </c>
      <c r="L64" s="22"/>
      <c r="M64" s="112">
        <v>8000</v>
      </c>
      <c r="N64" s="9">
        <f>K64+M64</f>
        <v>88000</v>
      </c>
      <c r="O64" s="2"/>
      <c r="P64" s="2"/>
      <c r="Q64" s="9">
        <v>28000</v>
      </c>
      <c r="R64" s="2"/>
      <c r="S64" s="9">
        <v>30000</v>
      </c>
      <c r="T64" s="2"/>
      <c r="U64" s="9">
        <v>5100</v>
      </c>
      <c r="V64" s="2"/>
      <c r="W64" s="2"/>
      <c r="X64" s="2"/>
    </row>
    <row r="65" spans="2:24" x14ac:dyDescent="0.2">
      <c r="B65" s="116" t="s">
        <v>221</v>
      </c>
      <c r="C65" s="2" t="s">
        <v>269</v>
      </c>
      <c r="D65" s="2"/>
      <c r="E65" s="2"/>
      <c r="F65" s="2"/>
      <c r="G65" s="2"/>
      <c r="H65" s="2"/>
      <c r="I65" s="2"/>
      <c r="J65" s="2"/>
      <c r="K65" s="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9">
        <v>30000</v>
      </c>
    </row>
    <row r="66" spans="2:24" x14ac:dyDescent="0.2">
      <c r="B66" s="116" t="s">
        <v>221</v>
      </c>
      <c r="C66" s="2" t="s">
        <v>179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9">
        <v>30000</v>
      </c>
    </row>
    <row r="67" spans="2:24" x14ac:dyDescent="0.2">
      <c r="B67" s="116" t="s">
        <v>221</v>
      </c>
      <c r="C67" s="2" t="s">
        <v>270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9">
        <v>30000</v>
      </c>
    </row>
    <row r="69" spans="2:24" x14ac:dyDescent="0.2">
      <c r="G69" s="106">
        <f>SUM(G40:G67)</f>
        <v>4110000</v>
      </c>
      <c r="H69" s="106">
        <f>SUM(H40:H67)</f>
        <v>3083000</v>
      </c>
      <c r="K69" s="106">
        <f t="shared" ref="K69:X69" si="5">SUM(K40:K67)</f>
        <v>3290200</v>
      </c>
      <c r="L69" s="106">
        <f t="shared" si="5"/>
        <v>246000</v>
      </c>
      <c r="M69" s="106">
        <f t="shared" si="5"/>
        <v>152000</v>
      </c>
      <c r="N69" s="106">
        <f t="shared" si="5"/>
        <v>1584000</v>
      </c>
      <c r="O69" s="120">
        <f t="shared" si="5"/>
        <v>723000</v>
      </c>
      <c r="P69" s="121">
        <f t="shared" si="5"/>
        <v>607200</v>
      </c>
      <c r="Q69" s="120">
        <f t="shared" si="5"/>
        <v>168000</v>
      </c>
      <c r="R69" s="123">
        <f t="shared" si="5"/>
        <v>385000</v>
      </c>
      <c r="S69" s="123">
        <f t="shared" si="5"/>
        <v>60000</v>
      </c>
      <c r="T69" s="123">
        <f t="shared" si="5"/>
        <v>270000</v>
      </c>
      <c r="U69" s="123">
        <f t="shared" si="5"/>
        <v>117300</v>
      </c>
      <c r="V69" s="123">
        <f t="shared" si="5"/>
        <v>41700</v>
      </c>
      <c r="W69" s="123">
        <f t="shared" si="5"/>
        <v>120000</v>
      </c>
      <c r="X69" s="121">
        <f t="shared" si="5"/>
        <v>120000</v>
      </c>
    </row>
    <row r="70" spans="2:24" x14ac:dyDescent="0.2">
      <c r="O70" s="50"/>
      <c r="P70" s="122"/>
      <c r="Q70" s="50"/>
      <c r="R70" s="124"/>
      <c r="S70" s="124"/>
      <c r="T70" s="124"/>
      <c r="U70" s="124"/>
      <c r="V70" s="124"/>
      <c r="W70" s="124"/>
      <c r="X70" s="122"/>
    </row>
    <row r="71" spans="2:24" x14ac:dyDescent="0.2">
      <c r="O71" s="244">
        <f>O69+P69</f>
        <v>1330200</v>
      </c>
      <c r="P71" s="245"/>
      <c r="Q71" s="117"/>
      <c r="R71" s="118"/>
      <c r="S71" s="118"/>
      <c r="T71" s="240">
        <f>SUM(Q69:X69)</f>
        <v>1282000</v>
      </c>
      <c r="U71" s="240"/>
      <c r="V71" s="118"/>
      <c r="W71" s="118"/>
      <c r="X71" s="119"/>
    </row>
    <row r="72" spans="2:24" x14ac:dyDescent="0.2">
      <c r="O72" s="241" t="s">
        <v>274</v>
      </c>
      <c r="P72" s="243"/>
      <c r="Q72" s="241" t="s">
        <v>273</v>
      </c>
      <c r="R72" s="242"/>
      <c r="S72" s="242"/>
      <c r="T72" s="242"/>
      <c r="U72" s="242"/>
      <c r="V72" s="242"/>
      <c r="W72" s="242"/>
      <c r="X72" s="243"/>
    </row>
    <row r="73" spans="2:24" x14ac:dyDescent="0.2">
      <c r="D73" s="1" t="s">
        <v>262</v>
      </c>
    </row>
  </sheetData>
  <sortState ref="C40:G64">
    <sortCondition ref="E40:E64"/>
  </sortState>
  <mergeCells count="20">
    <mergeCell ref="C39:D39"/>
    <mergeCell ref="G3:G4"/>
    <mergeCell ref="H3:H4"/>
    <mergeCell ref="I3:I4"/>
    <mergeCell ref="J3:J4"/>
    <mergeCell ref="T71:U71"/>
    <mergeCell ref="Q72:X72"/>
    <mergeCell ref="O71:P71"/>
    <mergeCell ref="O72:P72"/>
    <mergeCell ref="K3:K4"/>
    <mergeCell ref="L3:L4"/>
    <mergeCell ref="Q37:X37"/>
    <mergeCell ref="Q38:Q39"/>
    <mergeCell ref="R38:R39"/>
    <mergeCell ref="S38:S39"/>
    <mergeCell ref="T38:T39"/>
    <mergeCell ref="U38:U39"/>
    <mergeCell ref="V38:V39"/>
    <mergeCell ref="W38:W39"/>
    <mergeCell ref="X38:X39"/>
  </mergeCells>
  <pageMargins left="0.5" right="0.5" top="0.4" bottom="0.65" header="0.51180555555555596" footer="0.51180555555555596"/>
  <pageSetup paperSize="3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Floyd</vt:lpstr>
      <vt:lpstr>C of O deadlines</vt:lpstr>
      <vt:lpstr>Foundations</vt:lpstr>
      <vt:lpstr>sales fy22</vt:lpstr>
      <vt:lpstr>Floyd!Print_Area</vt:lpstr>
      <vt:lpstr>'sales fy22'!Print_Area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Folger</dc:creator>
  <cp:lastModifiedBy>Tahirah Ojumu</cp:lastModifiedBy>
  <cp:lastPrinted>2021-06-22T17:34:25Z</cp:lastPrinted>
  <dcterms:created xsi:type="dcterms:W3CDTF">2020-11-17T17:48:55Z</dcterms:created>
  <dcterms:modified xsi:type="dcterms:W3CDTF">2021-06-23T16:10:50Z</dcterms:modified>
</cp:coreProperties>
</file>